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\Dropbox\ENTREGA TRF\Etapa Parcial Licitação\08 ORC\07.4 Cronograma Fisico Financeiro\Editavel\"/>
    </mc:Choice>
  </mc:AlternateContent>
  <bookViews>
    <workbookView xWindow="480" yWindow="36" windowWidth="27792" windowHeight="13356" tabRatio="508"/>
  </bookViews>
  <sheets>
    <sheet name="BLOCO B e C - ETAPA PARCIAL" sheetId="1" r:id="rId1"/>
  </sheets>
  <externalReferences>
    <externalReference r:id="rId2"/>
  </externalReferences>
  <definedNames>
    <definedName name="_xlnm._FilterDatabase" localSheetId="0" hidden="1">'BLOCO B e C - ETAPA PARCIAL'!$A$6:$AV$72</definedName>
    <definedName name="_xlnm.Print_Area" localSheetId="0">'BLOCO B e C - ETAPA PARCIAL'!$A$1:$AU$92</definedName>
  </definedNames>
  <calcPr calcId="162913"/>
</workbook>
</file>

<file path=xl/calcChain.xml><?xml version="1.0" encoding="utf-8"?>
<calcChain xmlns="http://schemas.openxmlformats.org/spreadsheetml/2006/main">
  <c r="AI66" i="1" l="1"/>
  <c r="AI64" i="1"/>
  <c r="AG64" i="1"/>
  <c r="AE62" i="1"/>
  <c r="AI58" i="1"/>
  <c r="AI56" i="1"/>
  <c r="AI54" i="1"/>
  <c r="AI52" i="1"/>
  <c r="AG58" i="1"/>
  <c r="AE58" i="1"/>
  <c r="AC58" i="1"/>
  <c r="AA58" i="1"/>
  <c r="Y56" i="1"/>
  <c r="AA56" i="1"/>
  <c r="W54" i="1"/>
  <c r="Y54" i="1"/>
  <c r="U52" i="1"/>
  <c r="W52" i="1"/>
  <c r="M35" i="1"/>
  <c r="K35" i="1"/>
  <c r="G34" i="1"/>
  <c r="U14" i="1"/>
  <c r="G58" i="1" l="1"/>
  <c r="Z58" i="1" s="1"/>
  <c r="G35" i="1"/>
  <c r="G11" i="1"/>
  <c r="P11" i="1" s="1"/>
  <c r="G15" i="1"/>
  <c r="AJ15" i="1" s="1"/>
  <c r="G16" i="1"/>
  <c r="AJ16" i="1" s="1"/>
  <c r="G18" i="1"/>
  <c r="AH18" i="1" s="1"/>
  <c r="G19" i="1"/>
  <c r="AL19" i="1" s="1"/>
  <c r="G21" i="1"/>
  <c r="AL21" i="1" s="1"/>
  <c r="G22" i="1"/>
  <c r="AJ22" i="1" s="1"/>
  <c r="G24" i="1"/>
  <c r="AJ24" i="1" s="1"/>
  <c r="G25" i="1"/>
  <c r="AF25" i="1" s="1"/>
  <c r="G27" i="1"/>
  <c r="AL27" i="1" s="1"/>
  <c r="G28" i="1"/>
  <c r="AN28" i="1" s="1"/>
  <c r="G30" i="1"/>
  <c r="G31" i="1"/>
  <c r="G32" i="1"/>
  <c r="P32" i="1" s="1"/>
  <c r="G33" i="1"/>
  <c r="L34" i="1"/>
  <c r="G39" i="1"/>
  <c r="N39" i="1" s="1"/>
  <c r="G40" i="1"/>
  <c r="G42" i="1"/>
  <c r="G43" i="1"/>
  <c r="P43" i="1" s="1"/>
  <c r="G44" i="1"/>
  <c r="P44" i="1" s="1"/>
  <c r="G46" i="1"/>
  <c r="G47" i="1"/>
  <c r="G50" i="1"/>
  <c r="G51" i="1"/>
  <c r="G60" i="1"/>
  <c r="G61" i="1"/>
  <c r="G67" i="1"/>
  <c r="G10" i="1"/>
  <c r="P10" i="1" s="1"/>
  <c r="F82" i="1"/>
  <c r="E82" i="1"/>
  <c r="L67" i="1" l="1"/>
  <c r="N67" i="1"/>
  <c r="Z61" i="1"/>
  <c r="AD61" i="1"/>
  <c r="Z60" i="1"/>
  <c r="AH60" i="1"/>
  <c r="AF58" i="1"/>
  <c r="AH58" i="1"/>
  <c r="AD58" i="1"/>
  <c r="AB58" i="1"/>
  <c r="AD50" i="1"/>
  <c r="AH50" i="1"/>
  <c r="P46" i="1"/>
  <c r="AH46" i="1"/>
  <c r="J35" i="1"/>
  <c r="L35" i="1"/>
  <c r="V51" i="1"/>
  <c r="X51" i="1"/>
  <c r="R47" i="1"/>
  <c r="V47" i="1"/>
  <c r="T46" i="1"/>
  <c r="AF42" i="1"/>
  <c r="AH42" i="1"/>
  <c r="L33" i="1"/>
  <c r="N33" i="1"/>
  <c r="N40" i="1"/>
  <c r="AB30" i="1"/>
  <c r="AB31" i="1"/>
  <c r="N15" i="1"/>
  <c r="V15" i="1"/>
  <c r="AD15" i="1"/>
  <c r="AL15" i="1"/>
  <c r="V16" i="1"/>
  <c r="AD16" i="1"/>
  <c r="AL16" i="1"/>
  <c r="AB18" i="1"/>
  <c r="AJ18" i="1"/>
  <c r="V19" i="1"/>
  <c r="AF19" i="1"/>
  <c r="AN19" i="1"/>
  <c r="AF21" i="1"/>
  <c r="AN21" i="1"/>
  <c r="AD22" i="1"/>
  <c r="AL22" i="1"/>
  <c r="AL24" i="1"/>
  <c r="AJ25" i="1"/>
  <c r="AN27" i="1"/>
  <c r="Z30" i="1"/>
  <c r="AD30" i="1"/>
  <c r="J33" i="1"/>
  <c r="R42" i="1"/>
  <c r="Z42" i="1"/>
  <c r="N43" i="1"/>
  <c r="R46" i="1"/>
  <c r="T47" i="1"/>
  <c r="X46" i="1"/>
  <c r="AB46" i="1"/>
  <c r="AF46" i="1"/>
  <c r="X50" i="1"/>
  <c r="AF50" i="1"/>
  <c r="AB60" i="1"/>
  <c r="AB61" i="1"/>
  <c r="P15" i="1"/>
  <c r="X15" i="1"/>
  <c r="AF15" i="1"/>
  <c r="AN15" i="1"/>
  <c r="X16" i="1"/>
  <c r="AF16" i="1"/>
  <c r="AN16" i="1"/>
  <c r="AD18" i="1"/>
  <c r="AL18" i="1"/>
  <c r="Z19" i="1"/>
  <c r="AH19" i="1"/>
  <c r="Z21" i="1"/>
  <c r="AH21" i="1"/>
  <c r="X22" i="1"/>
  <c r="AF22" i="1"/>
  <c r="AN22" i="1"/>
  <c r="AN24" i="1"/>
  <c r="AL25" i="1"/>
  <c r="AL28" i="1"/>
  <c r="Z31" i="1"/>
  <c r="AD31" i="1"/>
  <c r="J34" i="1"/>
  <c r="T42" i="1"/>
  <c r="AB42" i="1"/>
  <c r="N44" i="1"/>
  <c r="Z50" i="1"/>
  <c r="AD60" i="1"/>
  <c r="R15" i="1"/>
  <c r="Z15" i="1"/>
  <c r="AH15" i="1"/>
  <c r="R16" i="1"/>
  <c r="Z16" i="1"/>
  <c r="AH16" i="1"/>
  <c r="X18" i="1"/>
  <c r="AF18" i="1"/>
  <c r="AN18" i="1"/>
  <c r="AB19" i="1"/>
  <c r="AJ19" i="1"/>
  <c r="AB21" i="1"/>
  <c r="AJ21" i="1"/>
  <c r="Z22" i="1"/>
  <c r="AH22" i="1"/>
  <c r="AH24" i="1"/>
  <c r="AH25" i="1"/>
  <c r="AN25" i="1"/>
  <c r="AJ28" i="1"/>
  <c r="X30" i="1"/>
  <c r="N32" i="1"/>
  <c r="V42" i="1"/>
  <c r="AD42" i="1"/>
  <c r="V46" i="1"/>
  <c r="Z46" i="1"/>
  <c r="AD46" i="1"/>
  <c r="T50" i="1"/>
  <c r="AB50" i="1"/>
  <c r="AF60" i="1"/>
  <c r="T15" i="1"/>
  <c r="AB15" i="1"/>
  <c r="T16" i="1"/>
  <c r="AB16" i="1"/>
  <c r="Z18" i="1"/>
  <c r="X19" i="1"/>
  <c r="AD19" i="1"/>
  <c r="AD21" i="1"/>
  <c r="AB22" i="1"/>
  <c r="X42" i="1"/>
  <c r="V50" i="1"/>
  <c r="N11" i="1"/>
  <c r="N10" i="1"/>
  <c r="AG66" i="1"/>
  <c r="AE66" i="1"/>
  <c r="AE64" i="1"/>
  <c r="AC64" i="1"/>
  <c r="AC62" i="1"/>
  <c r="AA62" i="1"/>
  <c r="AG56" i="1"/>
  <c r="AE56" i="1"/>
  <c r="AC56" i="1"/>
  <c r="AG54" i="1"/>
  <c r="AE54" i="1"/>
  <c r="AC54" i="1"/>
  <c r="AA54" i="1"/>
  <c r="AG52" i="1"/>
  <c r="AE52" i="1"/>
  <c r="AC52" i="1"/>
  <c r="AA52" i="1"/>
  <c r="Y52" i="1"/>
  <c r="G52" i="1" l="1"/>
  <c r="G54" i="1"/>
  <c r="G56" i="1"/>
  <c r="G48" i="1"/>
  <c r="AH48" i="1" s="1"/>
  <c r="G66" i="1"/>
  <c r="AH66" i="1" s="1"/>
  <c r="G64" i="1"/>
  <c r="G62" i="1"/>
  <c r="G82" i="1"/>
  <c r="AH64" i="1" l="1"/>
  <c r="AD64" i="1"/>
  <c r="AF64" i="1"/>
  <c r="AB62" i="1"/>
  <c r="AD62" i="1"/>
  <c r="X56" i="1"/>
  <c r="AH56" i="1"/>
  <c r="V54" i="1"/>
  <c r="AH54" i="1"/>
  <c r="T52" i="1"/>
  <c r="AH52" i="1"/>
  <c r="AB56" i="1"/>
  <c r="Z56" i="1"/>
  <c r="Z54" i="1"/>
  <c r="X54" i="1"/>
  <c r="Z52" i="1"/>
  <c r="V52" i="1"/>
  <c r="AD48" i="1"/>
  <c r="AF48" i="1"/>
  <c r="Z48" i="1"/>
  <c r="AB48" i="1"/>
  <c r="V48" i="1"/>
  <c r="X48" i="1"/>
  <c r="R48" i="1"/>
  <c r="T48" i="1"/>
  <c r="P48" i="1"/>
  <c r="X52" i="1"/>
  <c r="AD56" i="1"/>
  <c r="AD54" i="1"/>
  <c r="AF54" i="1"/>
  <c r="AD66" i="1"/>
  <c r="AD52" i="1"/>
  <c r="Z62" i="1"/>
  <c r="AF52" i="1"/>
  <c r="AB54" i="1"/>
  <c r="AF66" i="1"/>
  <c r="AB64" i="1"/>
  <c r="AF56" i="1"/>
  <c r="AB52" i="1"/>
  <c r="I76" i="1"/>
  <c r="I77" i="1" s="1"/>
  <c r="K76" i="1"/>
  <c r="K77" i="1" s="1"/>
  <c r="M76" i="1"/>
  <c r="M77" i="1" s="1"/>
  <c r="O76" i="1"/>
  <c r="O77" i="1" s="1"/>
  <c r="Q76" i="1"/>
  <c r="Q77" i="1" s="1"/>
  <c r="S76" i="1"/>
  <c r="S77" i="1" s="1"/>
  <c r="U76" i="1"/>
  <c r="U77" i="1" s="1"/>
  <c r="W76" i="1"/>
  <c r="W77" i="1" s="1"/>
  <c r="Y76" i="1"/>
  <c r="Y77" i="1" s="1"/>
  <c r="AA76" i="1"/>
  <c r="AA77" i="1" s="1"/>
  <c r="AC76" i="1"/>
  <c r="AC77" i="1" s="1"/>
  <c r="AE76" i="1"/>
  <c r="AE77" i="1" s="1"/>
  <c r="AG76" i="1"/>
  <c r="AG77" i="1" s="1"/>
  <c r="AI76" i="1"/>
  <c r="AI77" i="1" s="1"/>
  <c r="AM76" i="1"/>
  <c r="AM77" i="1" s="1"/>
  <c r="AO76" i="1"/>
  <c r="AO77" i="1" s="1"/>
  <c r="AQ76" i="1"/>
  <c r="AQ77" i="1" s="1"/>
  <c r="AS76" i="1"/>
  <c r="AS77" i="1" s="1"/>
  <c r="AU76" i="1"/>
  <c r="AU77" i="1" s="1"/>
  <c r="AK75" i="1"/>
  <c r="AK76" i="1" s="1"/>
  <c r="AK77" i="1" s="1"/>
  <c r="AN69" i="1" l="1"/>
  <c r="AR69" i="1"/>
  <c r="AP69" i="1"/>
  <c r="AL69" i="1"/>
  <c r="AH69" i="1" l="1"/>
  <c r="AD69" i="1"/>
  <c r="Z69" i="1"/>
  <c r="AB69" i="1" l="1"/>
  <c r="AF69" i="1"/>
  <c r="X69" i="1"/>
  <c r="AT69" i="1"/>
  <c r="AJ69" i="1"/>
  <c r="P69" i="1"/>
  <c r="J69" i="1" l="1"/>
  <c r="H69" i="1"/>
  <c r="H70" i="1" s="1"/>
  <c r="L69" i="1"/>
  <c r="N69" i="1"/>
  <c r="J70" i="1" l="1"/>
  <c r="L70" i="1" s="1"/>
  <c r="N70" i="1" s="1"/>
  <c r="P70" i="1" s="1"/>
  <c r="G13" i="1"/>
  <c r="V69" i="1"/>
  <c r="T13" i="1" l="1"/>
  <c r="AH13" i="1"/>
  <c r="Z13" i="1"/>
  <c r="AN13" i="1"/>
  <c r="AF13" i="1"/>
  <c r="X13" i="1"/>
  <c r="AL13" i="1"/>
  <c r="AD13" i="1"/>
  <c r="AJ13" i="1"/>
  <c r="AB13" i="1"/>
  <c r="R13" i="1"/>
  <c r="V13" i="1"/>
  <c r="T69" i="1" l="1"/>
  <c r="S14" i="1"/>
  <c r="G14" i="1" s="1"/>
  <c r="G68" i="1" s="1"/>
  <c r="R69" i="1" l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AL70" i="1" s="1"/>
  <c r="AN70" i="1" s="1"/>
  <c r="AP70" i="1" s="1"/>
  <c r="AR70" i="1" s="1"/>
  <c r="AT70" i="1" s="1"/>
  <c r="T71" i="1" s="1"/>
  <c r="T75" i="1" s="1"/>
  <c r="T76" i="1" s="1"/>
  <c r="T77" i="1" s="1"/>
  <c r="R71" i="1" l="1"/>
  <c r="R75" i="1" s="1"/>
  <c r="R76" i="1" s="1"/>
  <c r="R77" i="1" s="1"/>
  <c r="Z71" i="1"/>
  <c r="Z75" i="1" s="1"/>
  <c r="Z76" i="1" s="1"/>
  <c r="Z77" i="1" s="1"/>
  <c r="J71" i="1"/>
  <c r="J75" i="1" s="1"/>
  <c r="J76" i="1" s="1"/>
  <c r="J77" i="1" s="1"/>
  <c r="AD71" i="1"/>
  <c r="AD75" i="1" s="1"/>
  <c r="AD76" i="1" s="1"/>
  <c r="AD77" i="1" s="1"/>
  <c r="AJ71" i="1"/>
  <c r="AJ75" i="1" s="1"/>
  <c r="AJ76" i="1" s="1"/>
  <c r="AJ77" i="1" s="1"/>
  <c r="AH71" i="1"/>
  <c r="AH75" i="1" s="1"/>
  <c r="AH76" i="1" s="1"/>
  <c r="AH77" i="1" s="1"/>
  <c r="AR71" i="1"/>
  <c r="AR75" i="1" s="1"/>
  <c r="AR76" i="1" s="1"/>
  <c r="AR77" i="1" s="1"/>
  <c r="L71" i="1"/>
  <c r="L75" i="1" s="1"/>
  <c r="L76" i="1" s="1"/>
  <c r="L77" i="1" s="1"/>
  <c r="AN71" i="1"/>
  <c r="AN75" i="1" s="1"/>
  <c r="AN76" i="1" s="1"/>
  <c r="AN77" i="1" s="1"/>
  <c r="AT71" i="1"/>
  <c r="AT75" i="1" s="1"/>
  <c r="AT76" i="1" s="1"/>
  <c r="AT77" i="1" s="1"/>
  <c r="AB71" i="1"/>
  <c r="AB75" i="1" s="1"/>
  <c r="AB76" i="1" s="1"/>
  <c r="AB77" i="1" s="1"/>
  <c r="N71" i="1"/>
  <c r="N75" i="1" s="1"/>
  <c r="N76" i="1" s="1"/>
  <c r="N77" i="1" s="1"/>
  <c r="AL71" i="1"/>
  <c r="AL75" i="1" s="1"/>
  <c r="AL76" i="1" s="1"/>
  <c r="AL77" i="1" s="1"/>
  <c r="AF71" i="1"/>
  <c r="AF75" i="1" s="1"/>
  <c r="AF76" i="1" s="1"/>
  <c r="AF77" i="1" s="1"/>
  <c r="X71" i="1"/>
  <c r="X75" i="1" s="1"/>
  <c r="X76" i="1" s="1"/>
  <c r="X77" i="1" s="1"/>
  <c r="AP71" i="1"/>
  <c r="AP75" i="1" s="1"/>
  <c r="AP76" i="1" s="1"/>
  <c r="AP77" i="1" s="1"/>
  <c r="H71" i="1"/>
  <c r="P71" i="1"/>
  <c r="P75" i="1" s="1"/>
  <c r="P76" i="1" s="1"/>
  <c r="P77" i="1" s="1"/>
  <c r="V71" i="1"/>
  <c r="V75" i="1" s="1"/>
  <c r="V76" i="1" s="1"/>
  <c r="V77" i="1" s="1"/>
  <c r="H72" i="1" l="1"/>
  <c r="J72" i="1" s="1"/>
  <c r="L72" i="1" s="1"/>
  <c r="N72" i="1" s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AL72" i="1" s="1"/>
  <c r="AN72" i="1" s="1"/>
  <c r="AP72" i="1" s="1"/>
  <c r="AR72" i="1" s="1"/>
  <c r="AT72" i="1" s="1"/>
  <c r="H75" i="1"/>
  <c r="H76" i="1" s="1"/>
  <c r="H77" i="1" s="1"/>
</calcChain>
</file>

<file path=xl/sharedStrings.xml><?xml version="1.0" encoding="utf-8"?>
<sst xmlns="http://schemas.openxmlformats.org/spreadsheetml/2006/main" count="217" uniqueCount="109">
  <si>
    <t>DESCRIÇÃO</t>
  </si>
  <si>
    <t>DURAÇÃO</t>
  </si>
  <si>
    <t>ITEM</t>
  </si>
  <si>
    <t>PAVIMENTO DO SUBSOLO</t>
  </si>
  <si>
    <t>1º PAVIMENTO</t>
  </si>
  <si>
    <t>SUPERESTRUTURA</t>
  </si>
  <si>
    <t>PAVIMENTO TÉRREO</t>
  </si>
  <si>
    <t>COBERTURA</t>
  </si>
  <si>
    <t>PERCENTUAL (%)</t>
  </si>
  <si>
    <t>PERCENTUAL ACUMULADO (%)</t>
  </si>
  <si>
    <t>RAMPA DE ACESSO EXTERNO</t>
  </si>
  <si>
    <t>2º PAVIMENTO E ARQUIBANCADA</t>
  </si>
  <si>
    <t>PISO DE SUSTENTAÇÃO</t>
  </si>
  <si>
    <t>BLOCO C</t>
  </si>
  <si>
    <t>1º PAVIMENTO E ARQUIBANCADA</t>
  </si>
  <si>
    <t>15 DIAS</t>
  </si>
  <si>
    <t>PISO TÉRREO</t>
  </si>
  <si>
    <t>horas</t>
  </si>
  <si>
    <t>meses</t>
  </si>
  <si>
    <t>qtd</t>
  </si>
  <si>
    <t>418 DIAS</t>
  </si>
  <si>
    <t>CIMBRAMENTO - FACHADEIRO</t>
  </si>
  <si>
    <t>CIMBRAMENTO - TORRES E VIGAS</t>
  </si>
  <si>
    <t>8 DIAS</t>
  </si>
  <si>
    <t>386 DIAS</t>
  </si>
  <si>
    <t>CIMBRAMENTO - FACHADEIRO (EXTERIOR)</t>
  </si>
  <si>
    <t>330 DIAS</t>
  </si>
  <si>
    <t>CIMBRAMENTO - FACHADEIRO (INTERIOR)</t>
  </si>
  <si>
    <t>14 DIAS</t>
  </si>
  <si>
    <t>CIMBRAMENTO - TORRES E VIGAS (EXISTENTE)</t>
  </si>
  <si>
    <t>335 DIAS</t>
  </si>
  <si>
    <t>319 DIAS</t>
  </si>
  <si>
    <t>240 DIAS</t>
  </si>
  <si>
    <t>265 DIAS</t>
  </si>
  <si>
    <t>230 DIAS</t>
  </si>
  <si>
    <t>204 DIAS</t>
  </si>
  <si>
    <t>133 DIAS</t>
  </si>
  <si>
    <t>93 DIAS</t>
  </si>
  <si>
    <t>63 DIAS</t>
  </si>
  <si>
    <t>35 DIAS</t>
  </si>
  <si>
    <t>159 DIAS</t>
  </si>
  <si>
    <t>143 DIAS</t>
  </si>
  <si>
    <t>CIMBRAMENTO - TORRES E VIGAS - DEMOLIÇÃO E RECONSTRUÇÃO - SUBSOLOS</t>
  </si>
  <si>
    <t>CIMBRAMENTO - TORRES E VIGAS - INTERVENÇÕES V60</t>
  </si>
  <si>
    <t>45 DIAS</t>
  </si>
  <si>
    <t>397 DIAS</t>
  </si>
  <si>
    <t>305 DIAS</t>
  </si>
  <si>
    <t>17 DIAS</t>
  </si>
  <si>
    <t>225 DIAS</t>
  </si>
  <si>
    <t>2º PAVIMENTO E NÍVEL INTERMÉDIO ETAPA 01</t>
  </si>
  <si>
    <t>20 DIAS</t>
  </si>
  <si>
    <t>2º PAVIMENTO E NÍVEL INTERMÉDIO ETAPA 02</t>
  </si>
  <si>
    <t>2º PAVIMENTO E NÍVEL INTERMÉDIO ETAPA 03</t>
  </si>
  <si>
    <t>COBERTURA ETAPA 01</t>
  </si>
  <si>
    <t>COBERTURA ETAPA 02</t>
  </si>
  <si>
    <t>COBERTURA ETAPA 03</t>
  </si>
  <si>
    <t>66 DIAS</t>
  </si>
  <si>
    <t>CIMBRAMENTO - FACHADEIRO - REFORÇO PILARES PA1-PA2-PA6-PA7</t>
  </si>
  <si>
    <t>ETAPA 01</t>
  </si>
  <si>
    <t>ETAPA 02</t>
  </si>
  <si>
    <t>ETAPA 03</t>
  </si>
  <si>
    <t>ETAPA 04</t>
  </si>
  <si>
    <t>ETAPA 05</t>
  </si>
  <si>
    <t>ETAPA 06</t>
  </si>
  <si>
    <t>ETAPA 07</t>
  </si>
  <si>
    <t>ETAPA 08</t>
  </si>
  <si>
    <t>ETAPA 09</t>
  </si>
  <si>
    <t>ETAPA 10</t>
  </si>
  <si>
    <t>ETAPA 11</t>
  </si>
  <si>
    <t>ETAPA 12</t>
  </si>
  <si>
    <t>ETAPA 13</t>
  </si>
  <si>
    <t>ETAPA 14</t>
  </si>
  <si>
    <t>ETAPA 15</t>
  </si>
  <si>
    <t>ETAPA 16</t>
  </si>
  <si>
    <t>ETAPA 17</t>
  </si>
  <si>
    <t>ETAPA 18</t>
  </si>
  <si>
    <t>ETAPA 19</t>
  </si>
  <si>
    <t>ETAPA 20</t>
  </si>
  <si>
    <t>97 DIAS</t>
  </si>
  <si>
    <t>51 DIAS</t>
  </si>
  <si>
    <t>128 DIAS</t>
  </si>
  <si>
    <t>177 DIAS</t>
  </si>
  <si>
    <t>151 DIAS</t>
  </si>
  <si>
    <t>50 DIAS</t>
  </si>
  <si>
    <t>265DIAS</t>
  </si>
  <si>
    <t>40 DIAS</t>
  </si>
  <si>
    <t>33DIAS</t>
  </si>
  <si>
    <t>333 DIAS</t>
  </si>
  <si>
    <t>BLOCO B</t>
  </si>
  <si>
    <t>445 DIA</t>
  </si>
  <si>
    <t>62 DIAS</t>
  </si>
  <si>
    <t>29 DIAS</t>
  </si>
  <si>
    <t>52 DIAS</t>
  </si>
  <si>
    <t>44 DIAS</t>
  </si>
  <si>
    <t xml:space="preserve">INÍCIO </t>
  </si>
  <si>
    <t>FINAL</t>
  </si>
  <si>
    <t>QUANTIDADE TOTAL (M3)</t>
  </si>
  <si>
    <t>QUANTIDADE (M3)</t>
  </si>
  <si>
    <t>CONTRATO: 39/2016 - TRF1</t>
  </si>
  <si>
    <t>MEMORIAL DE QUANTIDADES - CIMBRAMENTO - BLOCO B E C</t>
  </si>
  <si>
    <t>%</t>
  </si>
  <si>
    <t>QTD</t>
  </si>
  <si>
    <t>QUANTIDADE MENSAL (M3)</t>
  </si>
  <si>
    <t>QUANTIDADE ACUMULADO (M3)</t>
  </si>
  <si>
    <t>244 DIAS</t>
  </si>
  <si>
    <t>CIMBRAMENTO - TORRES E VIGAS - INTERVENÇÕES V61</t>
  </si>
  <si>
    <t>46 DIAS</t>
  </si>
  <si>
    <t>CIMBRAMENTO METÁLICO - FACHADEIROS - INTERVENÇÕES V60</t>
  </si>
  <si>
    <t>NÍVEL INTERMÉDIO/RAMPA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</si>
</sst>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&quot;R$&quot;\ 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144">
    <xf numFmtId="0" fontId="0" fillId="0" borderId="0" xfId="0"/>
    <xf numFmtId="10" fontId="19" fillId="33" borderId="27" xfId="2" quotePrefix="1" applyNumberFormat="1" applyFont="1" applyFill="1" applyBorder="1" applyAlignment="1">
      <alignment horizontal="center" wrapText="1"/>
    </xf>
    <xf numFmtId="10" fontId="19" fillId="33" borderId="28" xfId="2" quotePrefix="1" applyNumberFormat="1" applyFont="1" applyFill="1" applyBorder="1" applyAlignment="1">
      <alignment horizontal="center" wrapText="1"/>
    </xf>
    <xf numFmtId="10" fontId="19" fillId="33" borderId="29" xfId="2" quotePrefix="1" applyNumberFormat="1" applyFont="1" applyFill="1" applyBorder="1" applyAlignment="1">
      <alignment horizontal="center" wrapText="1"/>
    </xf>
    <xf numFmtId="9" fontId="20" fillId="0" borderId="0" xfId="2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33" borderId="11" xfId="0" applyFont="1" applyFill="1" applyBorder="1" applyAlignment="1">
      <alignment horizontal="left" vertical="center" wrapText="1"/>
    </xf>
    <xf numFmtId="0" fontId="19" fillId="33" borderId="0" xfId="0" applyFont="1" applyFill="1" applyBorder="1" applyAlignment="1">
      <alignment vertical="center" wrapText="1"/>
    </xf>
    <xf numFmtId="9" fontId="20" fillId="33" borderId="0" xfId="2" applyFont="1" applyFill="1" applyBorder="1" applyAlignment="1">
      <alignment horizontal="center" vertical="center" wrapText="1"/>
    </xf>
    <xf numFmtId="2" fontId="19" fillId="33" borderId="0" xfId="0" applyNumberFormat="1" applyFont="1" applyFill="1" applyBorder="1" applyAlignment="1">
      <alignment vertical="center" wrapText="1"/>
    </xf>
    <xf numFmtId="10" fontId="19" fillId="33" borderId="0" xfId="2" applyNumberFormat="1" applyFont="1" applyFill="1" applyBorder="1" applyAlignment="1">
      <alignment vertical="center" wrapText="1"/>
    </xf>
    <xf numFmtId="9" fontId="19" fillId="33" borderId="0" xfId="2" applyFont="1" applyFill="1" applyBorder="1" applyAlignment="1">
      <alignment vertical="center" wrapText="1"/>
    </xf>
    <xf numFmtId="2" fontId="19" fillId="33" borderId="12" xfId="0" applyNumberFormat="1" applyFont="1" applyFill="1" applyBorder="1" applyAlignment="1">
      <alignment vertical="center" wrapText="1"/>
    </xf>
    <xf numFmtId="9" fontId="20" fillId="0" borderId="0" xfId="2" applyFont="1" applyFill="1" applyBorder="1" applyAlignment="1">
      <alignment horizontal="center" vertical="center" wrapText="1"/>
    </xf>
    <xf numFmtId="10" fontId="19" fillId="33" borderId="11" xfId="2" quotePrefix="1" applyNumberFormat="1" applyFont="1" applyFill="1" applyBorder="1" applyAlignment="1">
      <alignment horizontal="center" vertical="center" wrapText="1"/>
    </xf>
    <xf numFmtId="10" fontId="19" fillId="33" borderId="0" xfId="2" quotePrefix="1" applyNumberFormat="1" applyFont="1" applyFill="1" applyBorder="1" applyAlignment="1">
      <alignment horizontal="center" vertical="center" wrapText="1"/>
    </xf>
    <xf numFmtId="10" fontId="19" fillId="33" borderId="12" xfId="2" quotePrefix="1" applyNumberFormat="1" applyFont="1" applyFill="1" applyBorder="1" applyAlignment="1">
      <alignment horizontal="center" vertical="center" wrapText="1"/>
    </xf>
    <xf numFmtId="0" fontId="20" fillId="33" borderId="32" xfId="0" applyFont="1" applyFill="1" applyBorder="1" applyAlignment="1">
      <alignment horizontal="left" vertical="center" wrapText="1"/>
    </xf>
    <xf numFmtId="0" fontId="19" fillId="33" borderId="30" xfId="0" applyFont="1" applyFill="1" applyBorder="1" applyAlignment="1">
      <alignment vertical="center" wrapText="1"/>
    </xf>
    <xf numFmtId="2" fontId="19" fillId="33" borderId="30" xfId="0" applyNumberFormat="1" applyFont="1" applyFill="1" applyBorder="1" applyAlignment="1">
      <alignment vertical="center" wrapText="1"/>
    </xf>
    <xf numFmtId="10" fontId="19" fillId="33" borderId="30" xfId="2" applyNumberFormat="1" applyFont="1" applyFill="1" applyBorder="1" applyAlignment="1">
      <alignment vertical="center" wrapText="1"/>
    </xf>
    <xf numFmtId="9" fontId="19" fillId="33" borderId="30" xfId="2" applyFont="1" applyFill="1" applyBorder="1" applyAlignment="1">
      <alignment vertical="center" wrapText="1"/>
    </xf>
    <xf numFmtId="2" fontId="19" fillId="33" borderId="31" xfId="0" applyNumberFormat="1" applyFont="1" applyFill="1" applyBorder="1" applyAlignment="1">
      <alignment vertical="center" wrapText="1"/>
    </xf>
    <xf numFmtId="0" fontId="19" fillId="34" borderId="43" xfId="0" applyFont="1" applyFill="1" applyBorder="1" applyAlignment="1">
      <alignment horizontal="center" vertical="center" wrapText="1"/>
    </xf>
    <xf numFmtId="2" fontId="19" fillId="34" borderId="13" xfId="1" applyNumberFormat="1" applyFont="1" applyFill="1" applyBorder="1" applyAlignment="1">
      <alignment horizontal="center" vertical="center" wrapText="1"/>
    </xf>
    <xf numFmtId="2" fontId="19" fillId="34" borderId="15" xfId="1" applyNumberFormat="1" applyFont="1" applyFill="1" applyBorder="1" applyAlignment="1">
      <alignment horizontal="center" vertical="center" wrapText="1"/>
    </xf>
    <xf numFmtId="2" fontId="19" fillId="34" borderId="19" xfId="1" applyNumberFormat="1" applyFont="1" applyFill="1" applyBorder="1" applyAlignment="1">
      <alignment horizontal="center" vertical="center" wrapText="1"/>
    </xf>
    <xf numFmtId="2" fontId="19" fillId="34" borderId="17" xfId="1" applyNumberFormat="1" applyFont="1" applyFill="1" applyBorder="1" applyAlignment="1">
      <alignment horizontal="center" vertical="center" wrapText="1"/>
    </xf>
    <xf numFmtId="2" fontId="19" fillId="34" borderId="45" xfId="1" applyNumberFormat="1" applyFont="1" applyFill="1" applyBorder="1" applyAlignment="1">
      <alignment horizontal="center" vertical="center" wrapText="1"/>
    </xf>
    <xf numFmtId="2" fontId="19" fillId="34" borderId="14" xfId="1" applyNumberFormat="1" applyFont="1" applyFill="1" applyBorder="1" applyAlignment="1">
      <alignment horizontal="center" vertical="center" wrapText="1"/>
    </xf>
    <xf numFmtId="9" fontId="19" fillId="0" borderId="0" xfId="2" applyFont="1" applyFill="1" applyBorder="1" applyAlignment="1">
      <alignment horizontal="center" vertical="center" wrapText="1"/>
    </xf>
    <xf numFmtId="0" fontId="19" fillId="34" borderId="44" xfId="0" applyFont="1" applyFill="1" applyBorder="1" applyAlignment="1">
      <alignment horizontal="center" vertical="center" wrapText="1"/>
    </xf>
    <xf numFmtId="2" fontId="19" fillId="34" borderId="18" xfId="1" applyNumberFormat="1" applyFont="1" applyFill="1" applyBorder="1" applyAlignment="1">
      <alignment horizontal="center" vertical="center" wrapText="1"/>
    </xf>
    <xf numFmtId="2" fontId="19" fillId="34" borderId="20" xfId="1" applyNumberFormat="1" applyFont="1" applyFill="1" applyBorder="1" applyAlignment="1">
      <alignment horizontal="center" vertical="center" wrapText="1"/>
    </xf>
    <xf numFmtId="2" fontId="19" fillId="34" borderId="39" xfId="1" applyNumberFormat="1" applyFont="1" applyFill="1" applyBorder="1" applyAlignment="1">
      <alignment horizontal="center" vertical="center" wrapText="1"/>
    </xf>
    <xf numFmtId="0" fontId="19" fillId="0" borderId="34" xfId="0" applyFont="1" applyFill="1" applyBorder="1" applyAlignment="1">
      <alignment horizontal="center" vertical="center" wrapText="1"/>
    </xf>
    <xf numFmtId="0" fontId="19" fillId="0" borderId="35" xfId="0" applyFont="1" applyFill="1" applyBorder="1" applyAlignment="1">
      <alignment horizontal="left" vertical="center" wrapText="1"/>
    </xf>
    <xf numFmtId="0" fontId="19" fillId="0" borderId="35" xfId="0" applyFont="1" applyBorder="1" applyAlignment="1">
      <alignment horizontal="center" vertical="center" wrapText="1"/>
    </xf>
    <xf numFmtId="14" fontId="19" fillId="0" borderId="35" xfId="0" applyNumberFormat="1" applyFont="1" applyBorder="1" applyAlignment="1">
      <alignment horizontal="center" vertical="center" wrapText="1"/>
    </xf>
    <xf numFmtId="14" fontId="19" fillId="0" borderId="36" xfId="0" applyNumberFormat="1" applyFont="1" applyBorder="1" applyAlignment="1">
      <alignment horizontal="center" vertical="center" wrapText="1"/>
    </xf>
    <xf numFmtId="0" fontId="19" fillId="0" borderId="16" xfId="0" applyNumberFormat="1" applyFont="1" applyBorder="1" applyAlignment="1">
      <alignment horizontal="center" vertical="center" wrapText="1"/>
    </xf>
    <xf numFmtId="0" fontId="19" fillId="0" borderId="14" xfId="0" applyNumberFormat="1" applyFont="1" applyBorder="1" applyAlignment="1">
      <alignment horizontal="center" vertical="center" wrapText="1"/>
    </xf>
    <xf numFmtId="2" fontId="19" fillId="0" borderId="34" xfId="0" applyNumberFormat="1" applyFont="1" applyBorder="1" applyAlignment="1">
      <alignment horizontal="center" vertical="center" wrapText="1"/>
    </xf>
    <xf numFmtId="2" fontId="19" fillId="0" borderId="37" xfId="0" applyNumberFormat="1" applyFont="1" applyBorder="1" applyAlignment="1">
      <alignment horizontal="center" vertical="center" wrapText="1"/>
    </xf>
    <xf numFmtId="10" fontId="19" fillId="0" borderId="38" xfId="2" applyNumberFormat="1" applyFont="1" applyBorder="1" applyAlignment="1">
      <alignment horizontal="center" vertical="center" wrapText="1"/>
    </xf>
    <xf numFmtId="2" fontId="19" fillId="0" borderId="36" xfId="0" applyNumberFormat="1" applyFont="1" applyBorder="1" applyAlignment="1">
      <alignment horizontal="center" vertical="center" wrapText="1"/>
    </xf>
    <xf numFmtId="10" fontId="19" fillId="0" borderId="34" xfId="2" applyNumberFormat="1" applyFont="1" applyBorder="1" applyAlignment="1">
      <alignment horizontal="center" vertical="center" wrapText="1"/>
    </xf>
    <xf numFmtId="9" fontId="19" fillId="0" borderId="34" xfId="2" applyFont="1" applyBorder="1" applyAlignment="1">
      <alignment horizontal="center" vertical="center" wrapText="1"/>
    </xf>
    <xf numFmtId="9" fontId="19" fillId="0" borderId="38" xfId="2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19" fillId="0" borderId="10" xfId="0" applyFont="1" applyBorder="1" applyAlignment="1">
      <alignment horizontal="center" vertical="center" wrapText="1"/>
    </xf>
    <xf numFmtId="14" fontId="19" fillId="0" borderId="10" xfId="0" applyNumberFormat="1" applyFont="1" applyBorder="1" applyAlignment="1">
      <alignment horizontal="center" vertical="center" wrapText="1"/>
    </xf>
    <xf numFmtId="14" fontId="19" fillId="0" borderId="17" xfId="0" applyNumberFormat="1" applyFont="1" applyBorder="1" applyAlignment="1">
      <alignment horizontal="center" vertical="center" wrapText="1"/>
    </xf>
    <xf numFmtId="0" fontId="19" fillId="0" borderId="17" xfId="0" applyNumberFormat="1" applyFont="1" applyBorder="1" applyAlignment="1">
      <alignment horizontal="center" vertical="center" wrapText="1"/>
    </xf>
    <xf numFmtId="0" fontId="19" fillId="0" borderId="15" xfId="0" applyNumberFormat="1" applyFont="1" applyBorder="1" applyAlignment="1">
      <alignment horizontal="center" vertical="center" wrapText="1"/>
    </xf>
    <xf numFmtId="2" fontId="19" fillId="0" borderId="13" xfId="2" applyNumberFormat="1" applyFont="1" applyFill="1" applyBorder="1" applyAlignment="1">
      <alignment horizontal="center" vertical="center" wrapText="1"/>
    </xf>
    <xf numFmtId="2" fontId="19" fillId="0" borderId="15" xfId="2" applyNumberFormat="1" applyFont="1" applyFill="1" applyBorder="1" applyAlignment="1">
      <alignment horizontal="center" vertical="center" wrapText="1"/>
    </xf>
    <xf numFmtId="10" fontId="19" fillId="0" borderId="19" xfId="2" applyNumberFormat="1" applyFont="1" applyFill="1" applyBorder="1" applyAlignment="1">
      <alignment horizontal="center" vertical="center" wrapText="1"/>
    </xf>
    <xf numFmtId="2" fontId="19" fillId="0" borderId="17" xfId="2" applyNumberFormat="1" applyFont="1" applyFill="1" applyBorder="1" applyAlignment="1">
      <alignment horizontal="center" vertical="center" wrapText="1"/>
    </xf>
    <xf numFmtId="10" fontId="19" fillId="0" borderId="13" xfId="2" applyNumberFormat="1" applyFont="1" applyFill="1" applyBorder="1" applyAlignment="1">
      <alignment horizontal="center" vertical="center" wrapText="1"/>
    </xf>
    <xf numFmtId="9" fontId="19" fillId="0" borderId="13" xfId="2" applyFont="1" applyFill="1" applyBorder="1" applyAlignment="1">
      <alignment horizontal="center" vertical="center" wrapText="1"/>
    </xf>
    <xf numFmtId="9" fontId="19" fillId="0" borderId="19" xfId="2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21" fillId="0" borderId="10" xfId="0" applyFont="1" applyFill="1" applyBorder="1" applyAlignment="1">
      <alignment horizontal="left" vertical="center" wrapText="1"/>
    </xf>
    <xf numFmtId="0" fontId="20" fillId="0" borderId="17" xfId="0" applyNumberFormat="1" applyFont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14" fontId="20" fillId="0" borderId="10" xfId="0" applyNumberFormat="1" applyFont="1" applyBorder="1" applyAlignment="1">
      <alignment horizontal="center" vertical="center" wrapText="1"/>
    </xf>
    <xf numFmtId="14" fontId="20" fillId="0" borderId="17" xfId="0" applyNumberFormat="1" applyFont="1" applyBorder="1" applyAlignment="1">
      <alignment horizontal="center" vertical="center" wrapText="1"/>
    </xf>
    <xf numFmtId="2" fontId="20" fillId="0" borderId="17" xfId="0" applyNumberFormat="1" applyFont="1" applyBorder="1" applyAlignment="1">
      <alignment horizontal="center" vertical="center" wrapText="1"/>
    </xf>
    <xf numFmtId="2" fontId="20" fillId="0" borderId="15" xfId="0" applyNumberFormat="1" applyFont="1" applyBorder="1" applyAlignment="1">
      <alignment horizontal="center" vertical="center" wrapText="1"/>
    </xf>
    <xf numFmtId="2" fontId="20" fillId="0" borderId="13" xfId="2" applyNumberFormat="1" applyFont="1" applyFill="1" applyBorder="1" applyAlignment="1">
      <alignment horizontal="center" vertical="center" wrapText="1"/>
    </xf>
    <xf numFmtId="2" fontId="20" fillId="0" borderId="15" xfId="2" applyNumberFormat="1" applyFont="1" applyFill="1" applyBorder="1" applyAlignment="1">
      <alignment horizontal="center" vertical="center" wrapText="1"/>
    </xf>
    <xf numFmtId="10" fontId="20" fillId="0" borderId="19" xfId="2" applyNumberFormat="1" applyFont="1" applyFill="1" applyBorder="1" applyAlignment="1">
      <alignment horizontal="center" vertical="center" wrapText="1"/>
    </xf>
    <xf numFmtId="2" fontId="20" fillId="0" borderId="17" xfId="2" applyNumberFormat="1" applyFont="1" applyFill="1" applyBorder="1" applyAlignment="1">
      <alignment horizontal="center" vertical="center" wrapText="1"/>
    </xf>
    <xf numFmtId="10" fontId="20" fillId="0" borderId="13" xfId="2" applyNumberFormat="1" applyFont="1" applyFill="1" applyBorder="1" applyAlignment="1">
      <alignment horizontal="center" vertical="center" wrapText="1"/>
    </xf>
    <xf numFmtId="10" fontId="20" fillId="34" borderId="13" xfId="2" applyNumberFormat="1" applyFont="1" applyFill="1" applyBorder="1" applyAlignment="1">
      <alignment horizontal="center" vertical="center" wrapText="1"/>
    </xf>
    <xf numFmtId="2" fontId="20" fillId="34" borderId="15" xfId="2" applyNumberFormat="1" applyFont="1" applyFill="1" applyBorder="1" applyAlignment="1">
      <alignment horizontal="center" vertical="center" wrapText="1"/>
    </xf>
    <xf numFmtId="9" fontId="20" fillId="0" borderId="13" xfId="2" applyFont="1" applyFill="1" applyBorder="1" applyAlignment="1">
      <alignment horizontal="center" vertical="center" wrapText="1"/>
    </xf>
    <xf numFmtId="9" fontId="20" fillId="0" borderId="19" xfId="2" applyFont="1" applyFill="1" applyBorder="1" applyAlignment="1">
      <alignment horizontal="center" vertical="center" wrapText="1"/>
    </xf>
    <xf numFmtId="2" fontId="19" fillId="0" borderId="15" xfId="0" applyNumberFormat="1" applyFont="1" applyBorder="1" applyAlignment="1">
      <alignment horizontal="center" vertical="center" wrapText="1"/>
    </xf>
    <xf numFmtId="2" fontId="20" fillId="34" borderId="17" xfId="2" applyNumberFormat="1" applyFont="1" applyFill="1" applyBorder="1" applyAlignment="1">
      <alignment horizontal="center" vertical="center" wrapText="1"/>
    </xf>
    <xf numFmtId="10" fontId="20" fillId="34" borderId="19" xfId="2" applyNumberFormat="1" applyFont="1" applyFill="1" applyBorder="1" applyAlignment="1">
      <alignment horizontal="center" vertical="center" wrapText="1"/>
    </xf>
    <xf numFmtId="2" fontId="20" fillId="0" borderId="15" xfId="0" applyNumberFormat="1" applyFont="1" applyFill="1" applyBorder="1" applyAlignment="1">
      <alignment horizontal="center" vertical="center" wrapText="1"/>
    </xf>
    <xf numFmtId="2" fontId="19" fillId="0" borderId="15" xfId="0" applyNumberFormat="1" applyFont="1" applyFill="1" applyBorder="1" applyAlignment="1">
      <alignment horizontal="center" vertical="center" wrapText="1"/>
    </xf>
    <xf numFmtId="0" fontId="19" fillId="0" borderId="17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14" fontId="19" fillId="0" borderId="10" xfId="0" applyNumberFormat="1" applyFont="1" applyFill="1" applyBorder="1" applyAlignment="1">
      <alignment horizontal="center" vertical="center" wrapText="1"/>
    </xf>
    <xf numFmtId="14" fontId="19" fillId="0" borderId="17" xfId="0" applyNumberFormat="1" applyFont="1" applyFill="1" applyBorder="1" applyAlignment="1">
      <alignment horizontal="center" vertical="center" wrapText="1"/>
    </xf>
    <xf numFmtId="0" fontId="20" fillId="0" borderId="17" xfId="0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14" fontId="20" fillId="0" borderId="10" xfId="0" applyNumberFormat="1" applyFont="1" applyFill="1" applyBorder="1" applyAlignment="1">
      <alignment horizontal="center" vertical="center" wrapText="1"/>
    </xf>
    <xf numFmtId="14" fontId="20" fillId="0" borderId="17" xfId="0" applyNumberFormat="1" applyFont="1" applyFill="1" applyBorder="1" applyAlignment="1">
      <alignment horizontal="center" vertical="center" wrapText="1"/>
    </xf>
    <xf numFmtId="2" fontId="20" fillId="0" borderId="17" xfId="0" applyNumberFormat="1" applyFont="1" applyFill="1" applyBorder="1" applyAlignment="1">
      <alignment horizontal="center" vertical="center" wrapText="1"/>
    </xf>
    <xf numFmtId="0" fontId="21" fillId="35" borderId="10" xfId="0" applyFont="1" applyFill="1" applyBorder="1" applyAlignment="1">
      <alignment horizontal="left" vertical="center" wrapText="1"/>
    </xf>
    <xf numFmtId="2" fontId="19" fillId="0" borderId="17" xfId="0" applyNumberFormat="1" applyFont="1" applyBorder="1" applyAlignment="1">
      <alignment horizontal="center" vertical="center" wrapText="1"/>
    </xf>
    <xf numFmtId="10" fontId="19" fillId="34" borderId="13" xfId="2" applyNumberFormat="1" applyFont="1" applyFill="1" applyBorder="1" applyAlignment="1">
      <alignment horizontal="center" vertical="center" wrapText="1"/>
    </xf>
    <xf numFmtId="2" fontId="19" fillId="34" borderId="15" xfId="2" applyNumberFormat="1" applyFont="1" applyFill="1" applyBorder="1" applyAlignment="1">
      <alignment horizontal="center" vertical="center" wrapText="1"/>
    </xf>
    <xf numFmtId="0" fontId="21" fillId="36" borderId="10" xfId="0" applyFont="1" applyFill="1" applyBorder="1" applyAlignment="1">
      <alignment horizontal="left" vertical="center" wrapText="1"/>
    </xf>
    <xf numFmtId="2" fontId="19" fillId="34" borderId="17" xfId="2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left" vertical="center" wrapText="1"/>
    </xf>
    <xf numFmtId="0" fontId="20" fillId="33" borderId="10" xfId="0" applyFont="1" applyFill="1" applyBorder="1" applyAlignment="1">
      <alignment horizontal="left" vertical="center" wrapText="1"/>
    </xf>
    <xf numFmtId="0" fontId="19" fillId="33" borderId="10" xfId="0" applyFont="1" applyFill="1" applyBorder="1" applyAlignment="1">
      <alignment horizontal="left" vertical="center" wrapText="1"/>
    </xf>
    <xf numFmtId="0" fontId="19" fillId="0" borderId="40" xfId="0" applyNumberFormat="1" applyFont="1" applyFill="1" applyBorder="1" applyAlignment="1">
      <alignment horizontal="center" vertical="center" wrapText="1"/>
    </xf>
    <xf numFmtId="0" fontId="19" fillId="33" borderId="41" xfId="0" applyFont="1" applyFill="1" applyBorder="1" applyAlignment="1">
      <alignment horizontal="left" vertical="center" wrapText="1"/>
    </xf>
    <xf numFmtId="0" fontId="19" fillId="0" borderId="41" xfId="0" applyFont="1" applyFill="1" applyBorder="1" applyAlignment="1">
      <alignment horizontal="center" vertical="center" wrapText="1"/>
    </xf>
    <xf numFmtId="14" fontId="19" fillId="0" borderId="41" xfId="0" applyNumberFormat="1" applyFont="1" applyFill="1" applyBorder="1" applyAlignment="1">
      <alignment horizontal="center" vertical="center" wrapText="1"/>
    </xf>
    <xf numFmtId="14" fontId="19" fillId="0" borderId="40" xfId="0" applyNumberFormat="1" applyFont="1" applyFill="1" applyBorder="1" applyAlignment="1">
      <alignment horizontal="center" vertical="center" wrapText="1"/>
    </xf>
    <xf numFmtId="2" fontId="19" fillId="0" borderId="40" xfId="0" applyNumberFormat="1" applyFont="1" applyFill="1" applyBorder="1" applyAlignment="1">
      <alignment horizontal="center" vertical="center" wrapText="1"/>
    </xf>
    <xf numFmtId="2" fontId="19" fillId="0" borderId="42" xfId="0" applyNumberFormat="1" applyFont="1" applyFill="1" applyBorder="1" applyAlignment="1">
      <alignment horizontal="center" vertical="center" wrapText="1"/>
    </xf>
    <xf numFmtId="9" fontId="21" fillId="34" borderId="25" xfId="2" applyFont="1" applyFill="1" applyBorder="1" applyAlignment="1">
      <alignment horizontal="right" vertical="center" wrapText="1"/>
    </xf>
    <xf numFmtId="9" fontId="21" fillId="34" borderId="33" xfId="2" applyFont="1" applyFill="1" applyBorder="1" applyAlignment="1">
      <alignment horizontal="right" vertical="center" wrapText="1"/>
    </xf>
    <xf numFmtId="9" fontId="21" fillId="34" borderId="19" xfId="2" applyFont="1" applyFill="1" applyBorder="1" applyAlignment="1">
      <alignment horizontal="right" vertical="center" wrapText="1"/>
    </xf>
    <xf numFmtId="0" fontId="21" fillId="34" borderId="15" xfId="2" applyNumberFormat="1" applyFont="1" applyFill="1" applyBorder="1" applyAlignment="1">
      <alignment horizontal="center" vertical="center" wrapText="1"/>
    </xf>
    <xf numFmtId="2" fontId="19" fillId="34" borderId="38" xfId="1" applyNumberFormat="1" applyFont="1" applyFill="1" applyBorder="1" applyAlignment="1">
      <alignment horizontal="center" vertical="center" wrapText="1"/>
    </xf>
    <xf numFmtId="2" fontId="19" fillId="34" borderId="36" xfId="1" applyNumberFormat="1" applyFont="1" applyFill="1" applyBorder="1" applyAlignment="1">
      <alignment horizontal="center" vertical="center" wrapText="1"/>
    </xf>
    <xf numFmtId="9" fontId="21" fillId="34" borderId="26" xfId="2" applyFont="1" applyFill="1" applyBorder="1" applyAlignment="1">
      <alignment horizontal="right" vertical="center" wrapText="1"/>
    </xf>
    <xf numFmtId="2" fontId="20" fillId="0" borderId="13" xfId="2" applyNumberFormat="1" applyFont="1" applyBorder="1" applyAlignment="1">
      <alignment horizontal="center" vertical="center" wrapText="1"/>
    </xf>
    <xf numFmtId="2" fontId="20" fillId="0" borderId="15" xfId="2" applyNumberFormat="1" applyFont="1" applyBorder="1" applyAlignment="1">
      <alignment horizontal="center" vertical="center" wrapText="1"/>
    </xf>
    <xf numFmtId="2" fontId="20" fillId="0" borderId="19" xfId="2" applyNumberFormat="1" applyFont="1" applyBorder="1" applyAlignment="1">
      <alignment horizontal="center" vertical="center" wrapText="1"/>
    </xf>
    <xf numFmtId="2" fontId="20" fillId="0" borderId="17" xfId="2" applyNumberFormat="1" applyFont="1" applyBorder="1" applyAlignment="1">
      <alignment horizontal="center" vertical="center" wrapText="1"/>
    </xf>
    <xf numFmtId="10" fontId="20" fillId="0" borderId="13" xfId="2" applyNumberFormat="1" applyFont="1" applyBorder="1" applyAlignment="1">
      <alignment horizontal="center" vertical="center" wrapText="1"/>
    </xf>
    <xf numFmtId="10" fontId="20" fillId="0" borderId="15" xfId="2" applyNumberFormat="1" applyFont="1" applyBorder="1" applyAlignment="1">
      <alignment horizontal="center" vertical="center" wrapText="1"/>
    </xf>
    <xf numFmtId="10" fontId="20" fillId="0" borderId="19" xfId="2" applyNumberFormat="1" applyFont="1" applyBorder="1" applyAlignment="1">
      <alignment horizontal="center" vertical="center" wrapText="1"/>
    </xf>
    <xf numFmtId="9" fontId="21" fillId="34" borderId="24" xfId="2" applyFont="1" applyFill="1" applyBorder="1" applyAlignment="1">
      <alignment horizontal="right" vertical="center" wrapText="1"/>
    </xf>
    <xf numFmtId="9" fontId="21" fillId="34" borderId="23" xfId="2" applyFont="1" applyFill="1" applyBorder="1" applyAlignment="1">
      <alignment horizontal="right" vertical="center" wrapText="1"/>
    </xf>
    <xf numFmtId="9" fontId="21" fillId="34" borderId="22" xfId="2" applyFont="1" applyFill="1" applyBorder="1" applyAlignment="1">
      <alignment horizontal="right" vertical="center" wrapText="1"/>
    </xf>
    <xf numFmtId="10" fontId="20" fillId="0" borderId="18" xfId="2" applyNumberFormat="1" applyFont="1" applyBorder="1" applyAlignment="1">
      <alignment horizontal="center" vertical="center" wrapText="1"/>
    </xf>
    <xf numFmtId="10" fontId="20" fillId="0" borderId="20" xfId="2" applyNumberFormat="1" applyFont="1" applyBorder="1" applyAlignment="1">
      <alignment horizontal="center" vertical="center" wrapText="1"/>
    </xf>
    <xf numFmtId="10" fontId="20" fillId="0" borderId="39" xfId="2" applyNumberFormat="1" applyFont="1" applyBorder="1" applyAlignment="1">
      <alignment horizontal="center" vertical="center" wrapText="1"/>
    </xf>
    <xf numFmtId="10" fontId="20" fillId="0" borderId="21" xfId="2" applyNumberFormat="1" applyFont="1" applyBorder="1" applyAlignment="1">
      <alignment horizontal="center" vertical="center" wrapText="1"/>
    </xf>
    <xf numFmtId="164" fontId="20" fillId="0" borderId="0" xfId="0" applyNumberFormat="1" applyFont="1" applyAlignment="1">
      <alignment horizontal="center" vertical="center" wrapText="1"/>
    </xf>
    <xf numFmtId="2" fontId="20" fillId="0" borderId="0" xfId="2" applyNumberFormat="1" applyFont="1" applyAlignment="1">
      <alignment horizontal="center" vertical="center" wrapText="1"/>
    </xf>
    <xf numFmtId="2" fontId="20" fillId="0" borderId="0" xfId="0" applyNumberFormat="1" applyFont="1" applyAlignment="1">
      <alignment horizontal="center" vertical="center" wrapText="1"/>
    </xf>
    <xf numFmtId="10" fontId="20" fillId="0" borderId="0" xfId="2" applyNumberFormat="1" applyFont="1" applyAlignment="1">
      <alignment horizontal="center" vertical="center" wrapText="1"/>
    </xf>
    <xf numFmtId="4" fontId="20" fillId="0" borderId="0" xfId="0" applyNumberFormat="1" applyFont="1" applyAlignment="1">
      <alignment horizontal="center" vertical="center" wrapText="1"/>
    </xf>
    <xf numFmtId="9" fontId="20" fillId="33" borderId="0" xfId="2" applyFont="1" applyFill="1" applyAlignment="1">
      <alignment horizontal="center" vertical="center" wrapText="1"/>
    </xf>
    <xf numFmtId="164" fontId="20" fillId="33" borderId="0" xfId="0" applyNumberFormat="1" applyFont="1" applyFill="1" applyAlignment="1">
      <alignment horizontal="center" vertical="center" wrapText="1"/>
    </xf>
    <xf numFmtId="2" fontId="20" fillId="33" borderId="0" xfId="2" applyNumberFormat="1" applyFont="1" applyFill="1" applyAlignment="1">
      <alignment horizontal="center" vertical="center" wrapText="1"/>
    </xf>
    <xf numFmtId="2" fontId="20" fillId="33" borderId="0" xfId="0" applyNumberFormat="1" applyFont="1" applyFill="1" applyAlignment="1">
      <alignment horizontal="center" vertical="center" wrapText="1"/>
    </xf>
    <xf numFmtId="10" fontId="20" fillId="33" borderId="0" xfId="2" applyNumberFormat="1" applyFont="1" applyFill="1" applyAlignment="1">
      <alignment horizontal="center" vertical="center" wrapText="1"/>
    </xf>
    <xf numFmtId="0" fontId="20" fillId="33" borderId="0" xfId="0" applyFont="1" applyFill="1" applyAlignment="1">
      <alignment horizontal="center" vertical="center" wrapText="1"/>
    </xf>
  </cellXfs>
  <cellStyles count="45">
    <cellStyle name="20% - Ênfase1" xfId="21" builtinId="30" customBuiltin="1"/>
    <cellStyle name="20% - Ênfase2" xfId="25" builtinId="34" customBuiltin="1"/>
    <cellStyle name="20% - Ênfase3" xfId="29" builtinId="38" customBuiltin="1"/>
    <cellStyle name="20% - Ênfase4" xfId="33" builtinId="42" customBuiltin="1"/>
    <cellStyle name="20% - Ênfase5" xfId="37" builtinId="46" customBuiltin="1"/>
    <cellStyle name="20% - Ênfase6" xfId="41" builtinId="50" customBuiltin="1"/>
    <cellStyle name="40% - Ênfase1" xfId="22" builtinId="31" customBuiltin="1"/>
    <cellStyle name="40% - Ênfase2" xfId="26" builtinId="35" customBuiltin="1"/>
    <cellStyle name="40% - Ênfase3" xfId="30" builtinId="39" customBuiltin="1"/>
    <cellStyle name="40% - Ênfase4" xfId="34" builtinId="43" customBuiltin="1"/>
    <cellStyle name="40% - Ênfase5" xfId="38" builtinId="47" customBuiltin="1"/>
    <cellStyle name="40% - Ênfase6" xfId="42" builtinId="51" customBuiltin="1"/>
    <cellStyle name="60% - Ênfase1" xfId="23" builtinId="32" customBuiltin="1"/>
    <cellStyle name="60% - Ênfase2" xfId="27" builtinId="36" customBuiltin="1"/>
    <cellStyle name="60% - Ênfase3" xfId="31" builtinId="40" customBuiltin="1"/>
    <cellStyle name="60% - Ênfase4" xfId="35" builtinId="44" customBuiltin="1"/>
    <cellStyle name="60% - Ênfase5" xfId="39" builtinId="48" customBuiltin="1"/>
    <cellStyle name="60% - Ênfase6" xfId="43" builtinId="52" customBuiltin="1"/>
    <cellStyle name="Bom" xfId="8" builtinId="26" customBuiltin="1"/>
    <cellStyle name="Cálculo" xfId="13" builtinId="22" customBuiltin="1"/>
    <cellStyle name="Célula de Verificação" xfId="15" builtinId="23" customBuiltin="1"/>
    <cellStyle name="Célula Vinculada" xfId="14" builtinId="24" customBuiltin="1"/>
    <cellStyle name="Ênfase1" xfId="20" builtinId="29" customBuiltin="1"/>
    <cellStyle name="Ênfase2" xfId="24" builtinId="33" customBuiltin="1"/>
    <cellStyle name="Ênfase3" xfId="28" builtinId="37" customBuiltin="1"/>
    <cellStyle name="Ênfase4" xfId="32" builtinId="41" customBuiltin="1"/>
    <cellStyle name="Ênfase5" xfId="36" builtinId="45" customBuiltin="1"/>
    <cellStyle name="Ênfase6" xfId="40" builtinId="49" customBuiltin="1"/>
    <cellStyle name="Entrada" xfId="11" builtinId="20" customBuiltin="1"/>
    <cellStyle name="Moeda" xfId="1" builtinId="4"/>
    <cellStyle name="Neutro" xfId="10" builtinId="28" customBuiltin="1"/>
    <cellStyle name="Normal" xfId="0" builtinId="0"/>
    <cellStyle name="Normal 2 2 2" xfId="44"/>
    <cellStyle name="Nota" xfId="17" builtinId="10" customBuiltin="1"/>
    <cellStyle name="Porcentagem" xfId="2" builtinId="5"/>
    <cellStyle name="Ruim" xfId="9" builtinId="27" customBuiltin="1"/>
    <cellStyle name="Saída" xfId="12" builtinId="21" customBuiltin="1"/>
    <cellStyle name="Texto de Aviso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7" builtinId="19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43</xdr:col>
      <xdr:colOff>114301</xdr:colOff>
      <xdr:row>0</xdr:row>
      <xdr:rowOff>66675</xdr:rowOff>
    </xdr:from>
    <xdr:to>
      <xdr:col>46</xdr:col>
      <xdr:colOff>361951</xdr:colOff>
      <xdr:row>3</xdr:row>
      <xdr:rowOff>104775</xdr:rowOff>
    </xdr:to>
    <xdr:pic>
      <xdr:nvPicPr>
        <xdr:cNvPr id="2" name="Imagem 1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584901" y="66675"/>
          <a:ext cx="1790700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0</xdr:row>
      <xdr:rowOff>57150</xdr:rowOff>
    </xdr:from>
    <xdr:to>
      <xdr:col>1</xdr:col>
      <xdr:colOff>734107</xdr:colOff>
      <xdr:row>3</xdr:row>
      <xdr:rowOff>116718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57150"/>
          <a:ext cx="905557" cy="70726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ACE/TRF/OR&#199;AMENTO/REVIS&#195;O%2000/Entrega%20Luis%2031.08/_PLANILHA%20OR&#199;AMENT&#193;RIA%20ETAPA%20PARCIAL/85EA16-EACE-PE-BCX-XXX-PO-ORC-001-R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RESUMO"/>
      <sheetName val="PLANILHA SINTÉTICA"/>
    </sheetNames>
    <sheetDataSet>
      <sheetData sheetId="0" refreshError="1"/>
      <sheetData sheetId="1" refreshError="1">
        <row r="107">
          <cell r="F107">
            <v>16644132.65</v>
          </cell>
        </row>
        <row r="1291">
          <cell r="F1291">
            <v>86198339.430000007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92"/>
  <sheetViews>
    <sheetView tabSelected="1" view="pageBreakPreview" zoomScaleNormal="80" zoomScaleSheetLayoutView="100" workbookViewId="0">
      <pane xSplit="7" ySplit="6" topLeftCell="H66" activePane="bottomRight" state="frozen"/>
      <selection pane="topRight" activeCell="H1" sqref="H1"/>
      <selection pane="bottomLeft" activeCell="A10" sqref="A10"/>
      <selection pane="bottomRight" sqref="A1:AU92"/>
    </sheetView>
  </sheetViews>
  <sheetFormatPr defaultColWidth="9.109375" defaultRowHeight="11.4" x14ac:dyDescent="0.3"/>
  <cols>
    <col min="1" max="1" width="4.88671875" style="5" bestFit="1" customWidth="1"/>
    <col min="2" max="2" width="34" style="5" customWidth="1"/>
    <col min="3" max="3" width="10.109375" style="5" hidden="1" customWidth="1"/>
    <col min="4" max="4" width="15" style="4" hidden="1" customWidth="1"/>
    <col min="5" max="5" width="15.88671875" style="133" hidden="1" customWidth="1"/>
    <col min="6" max="6" width="16.33203125" style="133" bestFit="1" customWidth="1"/>
    <col min="7" max="7" width="17" style="133" customWidth="1"/>
    <col min="8" max="8" width="12" style="134" customWidth="1"/>
    <col min="9" max="9" width="7.44140625" style="135" customWidth="1"/>
    <col min="10" max="10" width="12" style="136" customWidth="1"/>
    <col min="11" max="11" width="7.44140625" style="135" customWidth="1"/>
    <col min="12" max="12" width="12.109375" style="136" customWidth="1"/>
    <col min="13" max="13" width="7.44140625" style="135" bestFit="1" customWidth="1"/>
    <col min="14" max="14" width="13.109375" style="136" bestFit="1" customWidth="1"/>
    <col min="15" max="15" width="7.44140625" style="135" bestFit="1" customWidth="1"/>
    <col min="16" max="16" width="12" style="136" bestFit="1" customWidth="1"/>
    <col min="17" max="17" width="8.44140625" style="135" bestFit="1" customWidth="1"/>
    <col min="18" max="18" width="13.109375" style="136" bestFit="1" customWidth="1"/>
    <col min="19" max="19" width="8.44140625" style="135" bestFit="1" customWidth="1"/>
    <col min="20" max="20" width="13.109375" style="136" bestFit="1" customWidth="1"/>
    <col min="21" max="21" width="8.44140625" style="135" bestFit="1" customWidth="1"/>
    <col min="22" max="22" width="13.109375" style="136" bestFit="1" customWidth="1"/>
    <col min="23" max="23" width="8.44140625" style="135" bestFit="1" customWidth="1"/>
    <col min="24" max="24" width="13.109375" style="136" bestFit="1" customWidth="1"/>
    <col min="25" max="25" width="8.44140625" style="135" bestFit="1" customWidth="1"/>
    <col min="26" max="26" width="13.109375" style="136" bestFit="1" customWidth="1"/>
    <col min="27" max="27" width="8.44140625" style="135" bestFit="1" customWidth="1"/>
    <col min="28" max="28" width="13.109375" style="136" bestFit="1" customWidth="1"/>
    <col min="29" max="29" width="8.44140625" style="135" bestFit="1" customWidth="1"/>
    <col min="30" max="30" width="13.109375" style="136" bestFit="1" customWidth="1"/>
    <col min="31" max="31" width="8.44140625" style="135" bestFit="1" customWidth="1"/>
    <col min="32" max="32" width="7.6640625" style="136" customWidth="1"/>
    <col min="33" max="33" width="8.44140625" style="135" bestFit="1" customWidth="1"/>
    <col min="34" max="34" width="7.6640625" style="136" customWidth="1"/>
    <col min="35" max="35" width="8.44140625" style="135" bestFit="1" customWidth="1"/>
    <col min="36" max="36" width="13.109375" style="136" bestFit="1" customWidth="1"/>
    <col min="37" max="37" width="8.44140625" style="135" bestFit="1" customWidth="1"/>
    <col min="38" max="38" width="13.109375" style="136" bestFit="1" customWidth="1"/>
    <col min="39" max="39" width="8.44140625" style="135" bestFit="1" customWidth="1"/>
    <col min="40" max="40" width="13.109375" style="136" bestFit="1" customWidth="1"/>
    <col min="41" max="41" width="8.44140625" style="135" bestFit="1" customWidth="1"/>
    <col min="42" max="42" width="7.6640625" style="4" customWidth="1"/>
    <col min="43" max="43" width="7.6640625" style="135" customWidth="1"/>
    <col min="44" max="44" width="7.6640625" style="4" customWidth="1"/>
    <col min="45" max="45" width="7.6640625" style="135" customWidth="1"/>
    <col min="46" max="46" width="7.6640625" style="4" customWidth="1"/>
    <col min="47" max="47" width="7.6640625" style="135" customWidth="1"/>
    <col min="48" max="48" width="8.88671875" style="4" customWidth="1"/>
    <col min="49" max="16384" width="9.109375" style="5"/>
  </cols>
  <sheetData>
    <row r="1" spans="1:48" ht="19.5" customHeight="1" x14ac:dyDescent="0.25">
      <c r="A1" s="1" t="s">
        <v>98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3"/>
    </row>
    <row r="2" spans="1:48" ht="12" x14ac:dyDescent="0.3">
      <c r="A2" s="6"/>
      <c r="B2" s="7"/>
      <c r="C2" s="7"/>
      <c r="D2" s="8"/>
      <c r="E2" s="7"/>
      <c r="F2" s="7"/>
      <c r="G2" s="7"/>
      <c r="H2" s="9"/>
      <c r="I2" s="9"/>
      <c r="J2" s="10"/>
      <c r="K2" s="9"/>
      <c r="L2" s="10"/>
      <c r="M2" s="9"/>
      <c r="N2" s="10"/>
      <c r="O2" s="9"/>
      <c r="P2" s="10"/>
      <c r="Q2" s="9"/>
      <c r="R2" s="10"/>
      <c r="S2" s="9"/>
      <c r="T2" s="10"/>
      <c r="U2" s="9"/>
      <c r="V2" s="10"/>
      <c r="W2" s="9"/>
      <c r="X2" s="10"/>
      <c r="Y2" s="9"/>
      <c r="Z2" s="10"/>
      <c r="AA2" s="9"/>
      <c r="AB2" s="10"/>
      <c r="AC2" s="9"/>
      <c r="AD2" s="10"/>
      <c r="AE2" s="9"/>
      <c r="AF2" s="10"/>
      <c r="AG2" s="9"/>
      <c r="AH2" s="10"/>
      <c r="AI2" s="9"/>
      <c r="AJ2" s="10"/>
      <c r="AK2" s="9"/>
      <c r="AL2" s="10"/>
      <c r="AM2" s="9"/>
      <c r="AN2" s="10"/>
      <c r="AO2" s="9"/>
      <c r="AP2" s="11"/>
      <c r="AQ2" s="9"/>
      <c r="AR2" s="11"/>
      <c r="AS2" s="9"/>
      <c r="AT2" s="11"/>
      <c r="AU2" s="12"/>
      <c r="AV2" s="13"/>
    </row>
    <row r="3" spans="1:48" ht="19.5" customHeight="1" x14ac:dyDescent="0.3">
      <c r="A3" s="14" t="s">
        <v>99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6"/>
      <c r="AV3" s="13"/>
    </row>
    <row r="4" spans="1:48" ht="12.6" thickBot="1" x14ac:dyDescent="0.35">
      <c r="A4" s="17"/>
      <c r="B4" s="18"/>
      <c r="C4" s="18"/>
      <c r="D4" s="18"/>
      <c r="E4" s="18"/>
      <c r="F4" s="18"/>
      <c r="G4" s="18"/>
      <c r="H4" s="19"/>
      <c r="I4" s="19"/>
      <c r="J4" s="20"/>
      <c r="K4" s="19"/>
      <c r="L4" s="20"/>
      <c r="M4" s="19"/>
      <c r="N4" s="20"/>
      <c r="O4" s="19"/>
      <c r="P4" s="20"/>
      <c r="Q4" s="19"/>
      <c r="R4" s="20"/>
      <c r="S4" s="19"/>
      <c r="T4" s="20"/>
      <c r="U4" s="19"/>
      <c r="V4" s="20"/>
      <c r="W4" s="19"/>
      <c r="X4" s="20"/>
      <c r="Y4" s="19"/>
      <c r="Z4" s="20"/>
      <c r="AA4" s="19"/>
      <c r="AB4" s="20"/>
      <c r="AC4" s="19"/>
      <c r="AD4" s="20"/>
      <c r="AE4" s="19"/>
      <c r="AF4" s="20"/>
      <c r="AG4" s="19"/>
      <c r="AH4" s="20"/>
      <c r="AI4" s="19"/>
      <c r="AJ4" s="20"/>
      <c r="AK4" s="19"/>
      <c r="AL4" s="20"/>
      <c r="AM4" s="19"/>
      <c r="AN4" s="20"/>
      <c r="AO4" s="19"/>
      <c r="AP4" s="21"/>
      <c r="AQ4" s="19"/>
      <c r="AR4" s="21"/>
      <c r="AS4" s="19"/>
      <c r="AT4" s="21"/>
      <c r="AU4" s="22"/>
      <c r="AV4" s="13"/>
    </row>
    <row r="5" spans="1:48" ht="12" x14ac:dyDescent="0.3">
      <c r="A5" s="23" t="s">
        <v>2</v>
      </c>
      <c r="B5" s="23" t="s">
        <v>0</v>
      </c>
      <c r="C5" s="23" t="s">
        <v>1</v>
      </c>
      <c r="D5" s="23" t="s">
        <v>94</v>
      </c>
      <c r="E5" s="23" t="s">
        <v>95</v>
      </c>
      <c r="F5" s="23" t="s">
        <v>97</v>
      </c>
      <c r="G5" s="23" t="s">
        <v>96</v>
      </c>
      <c r="H5" s="24" t="s">
        <v>58</v>
      </c>
      <c r="I5" s="25"/>
      <c r="J5" s="26" t="s">
        <v>59</v>
      </c>
      <c r="K5" s="27"/>
      <c r="L5" s="24" t="s">
        <v>60</v>
      </c>
      <c r="M5" s="25"/>
      <c r="N5" s="24" t="s">
        <v>61</v>
      </c>
      <c r="O5" s="25"/>
      <c r="P5" s="24" t="s">
        <v>62</v>
      </c>
      <c r="Q5" s="25"/>
      <c r="R5" s="26" t="s">
        <v>63</v>
      </c>
      <c r="S5" s="27"/>
      <c r="T5" s="24" t="s">
        <v>64</v>
      </c>
      <c r="U5" s="25"/>
      <c r="V5" s="26" t="s">
        <v>65</v>
      </c>
      <c r="W5" s="27"/>
      <c r="X5" s="24" t="s">
        <v>66</v>
      </c>
      <c r="Y5" s="25"/>
      <c r="Z5" s="28" t="s">
        <v>67</v>
      </c>
      <c r="AA5" s="29"/>
      <c r="AB5" s="26" t="s">
        <v>68</v>
      </c>
      <c r="AC5" s="25"/>
      <c r="AD5" s="26" t="s">
        <v>69</v>
      </c>
      <c r="AE5" s="27"/>
      <c r="AF5" s="24" t="s">
        <v>70</v>
      </c>
      <c r="AG5" s="25"/>
      <c r="AH5" s="26" t="s">
        <v>71</v>
      </c>
      <c r="AI5" s="27"/>
      <c r="AJ5" s="24" t="s">
        <v>72</v>
      </c>
      <c r="AK5" s="25"/>
      <c r="AL5" s="26" t="s">
        <v>73</v>
      </c>
      <c r="AM5" s="27"/>
      <c r="AN5" s="24" t="s">
        <v>74</v>
      </c>
      <c r="AO5" s="25"/>
      <c r="AP5" s="24" t="s">
        <v>75</v>
      </c>
      <c r="AQ5" s="25"/>
      <c r="AR5" s="26" t="s">
        <v>76</v>
      </c>
      <c r="AS5" s="27"/>
      <c r="AT5" s="24" t="s">
        <v>77</v>
      </c>
      <c r="AU5" s="25"/>
      <c r="AV5" s="30"/>
    </row>
    <row r="6" spans="1:48" ht="15.75" customHeight="1" thickBot="1" x14ac:dyDescent="0.35">
      <c r="A6" s="31"/>
      <c r="B6" s="31"/>
      <c r="C6" s="31"/>
      <c r="D6" s="31"/>
      <c r="E6" s="31"/>
      <c r="F6" s="31"/>
      <c r="G6" s="31"/>
      <c r="H6" s="32" t="s">
        <v>100</v>
      </c>
      <c r="I6" s="33" t="s">
        <v>101</v>
      </c>
      <c r="J6" s="32" t="s">
        <v>100</v>
      </c>
      <c r="K6" s="33" t="s">
        <v>101</v>
      </c>
      <c r="L6" s="32" t="s">
        <v>100</v>
      </c>
      <c r="M6" s="33" t="s">
        <v>101</v>
      </c>
      <c r="N6" s="32" t="s">
        <v>100</v>
      </c>
      <c r="O6" s="33" t="s">
        <v>101</v>
      </c>
      <c r="P6" s="32" t="s">
        <v>100</v>
      </c>
      <c r="Q6" s="33" t="s">
        <v>101</v>
      </c>
      <c r="R6" s="32" t="s">
        <v>100</v>
      </c>
      <c r="S6" s="33" t="s">
        <v>101</v>
      </c>
      <c r="T6" s="32" t="s">
        <v>100</v>
      </c>
      <c r="U6" s="33" t="s">
        <v>101</v>
      </c>
      <c r="V6" s="32" t="s">
        <v>100</v>
      </c>
      <c r="W6" s="33" t="s">
        <v>101</v>
      </c>
      <c r="X6" s="32" t="s">
        <v>100</v>
      </c>
      <c r="Y6" s="33" t="s">
        <v>101</v>
      </c>
      <c r="Z6" s="32" t="s">
        <v>100</v>
      </c>
      <c r="AA6" s="33" t="s">
        <v>101</v>
      </c>
      <c r="AB6" s="34" t="s">
        <v>100</v>
      </c>
      <c r="AC6" s="33" t="s">
        <v>101</v>
      </c>
      <c r="AD6" s="32" t="s">
        <v>100</v>
      </c>
      <c r="AE6" s="33" t="s">
        <v>101</v>
      </c>
      <c r="AF6" s="32" t="s">
        <v>100</v>
      </c>
      <c r="AG6" s="33" t="s">
        <v>101</v>
      </c>
      <c r="AH6" s="32" t="s">
        <v>100</v>
      </c>
      <c r="AI6" s="33" t="s">
        <v>101</v>
      </c>
      <c r="AJ6" s="32" t="s">
        <v>100</v>
      </c>
      <c r="AK6" s="33" t="s">
        <v>101</v>
      </c>
      <c r="AL6" s="32" t="s">
        <v>100</v>
      </c>
      <c r="AM6" s="33" t="s">
        <v>101</v>
      </c>
      <c r="AN6" s="32" t="s">
        <v>100</v>
      </c>
      <c r="AO6" s="33" t="s">
        <v>101</v>
      </c>
      <c r="AP6" s="32" t="s">
        <v>100</v>
      </c>
      <c r="AQ6" s="33" t="s">
        <v>101</v>
      </c>
      <c r="AR6" s="32" t="s">
        <v>100</v>
      </c>
      <c r="AS6" s="33" t="s">
        <v>101</v>
      </c>
      <c r="AT6" s="32" t="s">
        <v>100</v>
      </c>
      <c r="AU6" s="33" t="s">
        <v>101</v>
      </c>
      <c r="AV6" s="30"/>
    </row>
    <row r="7" spans="1:48" s="49" customFormat="1" ht="12" x14ac:dyDescent="0.3">
      <c r="A7" s="35">
        <v>1</v>
      </c>
      <c r="B7" s="36" t="s">
        <v>88</v>
      </c>
      <c r="C7" s="37" t="s">
        <v>89</v>
      </c>
      <c r="D7" s="38">
        <v>43158</v>
      </c>
      <c r="E7" s="39">
        <v>43602</v>
      </c>
      <c r="F7" s="40"/>
      <c r="G7" s="41"/>
      <c r="H7" s="42"/>
      <c r="I7" s="43"/>
      <c r="J7" s="44"/>
      <c r="K7" s="45"/>
      <c r="L7" s="46"/>
      <c r="M7" s="43"/>
      <c r="N7" s="46"/>
      <c r="O7" s="43"/>
      <c r="P7" s="46"/>
      <c r="Q7" s="43"/>
      <c r="R7" s="44"/>
      <c r="S7" s="45"/>
      <c r="T7" s="46"/>
      <c r="U7" s="43"/>
      <c r="V7" s="44"/>
      <c r="W7" s="45"/>
      <c r="X7" s="46"/>
      <c r="Y7" s="43"/>
      <c r="Z7" s="46"/>
      <c r="AA7" s="43"/>
      <c r="AB7" s="44"/>
      <c r="AC7" s="43"/>
      <c r="AD7" s="44"/>
      <c r="AE7" s="45"/>
      <c r="AF7" s="46"/>
      <c r="AG7" s="43"/>
      <c r="AH7" s="44"/>
      <c r="AI7" s="45"/>
      <c r="AJ7" s="46"/>
      <c r="AK7" s="43"/>
      <c r="AL7" s="44"/>
      <c r="AM7" s="45"/>
      <c r="AN7" s="46"/>
      <c r="AO7" s="43"/>
      <c r="AP7" s="47"/>
      <c r="AQ7" s="43"/>
      <c r="AR7" s="48"/>
      <c r="AS7" s="45"/>
      <c r="AT7" s="47"/>
      <c r="AU7" s="43"/>
      <c r="AV7" s="30"/>
    </row>
    <row r="8" spans="1:48" s="64" customFormat="1" ht="12" x14ac:dyDescent="0.3">
      <c r="A8" s="50">
        <v>2</v>
      </c>
      <c r="B8" s="51" t="s">
        <v>5</v>
      </c>
      <c r="C8" s="52" t="s">
        <v>20</v>
      </c>
      <c r="D8" s="53">
        <v>43185</v>
      </c>
      <c r="E8" s="54">
        <v>43602</v>
      </c>
      <c r="F8" s="55"/>
      <c r="G8" s="56"/>
      <c r="H8" s="57"/>
      <c r="I8" s="58"/>
      <c r="J8" s="59"/>
      <c r="K8" s="60"/>
      <c r="L8" s="61"/>
      <c r="M8" s="58"/>
      <c r="N8" s="61"/>
      <c r="O8" s="58"/>
      <c r="P8" s="61"/>
      <c r="Q8" s="58"/>
      <c r="R8" s="59"/>
      <c r="S8" s="60"/>
      <c r="T8" s="61"/>
      <c r="U8" s="58"/>
      <c r="V8" s="59"/>
      <c r="W8" s="60"/>
      <c r="X8" s="61"/>
      <c r="Y8" s="58"/>
      <c r="Z8" s="61"/>
      <c r="AA8" s="58"/>
      <c r="AB8" s="59"/>
      <c r="AC8" s="58"/>
      <c r="AD8" s="59"/>
      <c r="AE8" s="60"/>
      <c r="AF8" s="61"/>
      <c r="AG8" s="58"/>
      <c r="AH8" s="59"/>
      <c r="AI8" s="60"/>
      <c r="AJ8" s="61"/>
      <c r="AK8" s="58"/>
      <c r="AL8" s="59"/>
      <c r="AM8" s="60"/>
      <c r="AN8" s="61"/>
      <c r="AO8" s="58"/>
      <c r="AP8" s="62"/>
      <c r="AQ8" s="58"/>
      <c r="AR8" s="63"/>
      <c r="AS8" s="60"/>
      <c r="AT8" s="62"/>
      <c r="AU8" s="58"/>
      <c r="AV8" s="30"/>
    </row>
    <row r="9" spans="1:48" s="49" customFormat="1" ht="12" x14ac:dyDescent="0.3">
      <c r="A9" s="50">
        <v>3</v>
      </c>
      <c r="B9" s="65" t="s">
        <v>3</v>
      </c>
      <c r="C9" s="52" t="s">
        <v>90</v>
      </c>
      <c r="D9" s="53">
        <v>43185</v>
      </c>
      <c r="E9" s="54">
        <v>43246</v>
      </c>
      <c r="F9" s="55"/>
      <c r="G9" s="56"/>
      <c r="H9" s="57"/>
      <c r="I9" s="58"/>
      <c r="J9" s="59"/>
      <c r="K9" s="60"/>
      <c r="L9" s="61"/>
      <c r="M9" s="58"/>
      <c r="N9" s="61"/>
      <c r="O9" s="58"/>
      <c r="P9" s="61"/>
      <c r="Q9" s="58"/>
      <c r="R9" s="59"/>
      <c r="S9" s="60"/>
      <c r="T9" s="61"/>
      <c r="U9" s="58"/>
      <c r="V9" s="59"/>
      <c r="W9" s="60"/>
      <c r="X9" s="61"/>
      <c r="Y9" s="58"/>
      <c r="Z9" s="61"/>
      <c r="AA9" s="58"/>
      <c r="AB9" s="59"/>
      <c r="AC9" s="58"/>
      <c r="AD9" s="59"/>
      <c r="AE9" s="60"/>
      <c r="AF9" s="61"/>
      <c r="AG9" s="58"/>
      <c r="AH9" s="59"/>
      <c r="AI9" s="60"/>
      <c r="AJ9" s="61"/>
      <c r="AK9" s="58"/>
      <c r="AL9" s="59"/>
      <c r="AM9" s="60"/>
      <c r="AN9" s="61"/>
      <c r="AO9" s="58"/>
      <c r="AP9" s="62"/>
      <c r="AQ9" s="58"/>
      <c r="AR9" s="63"/>
      <c r="AS9" s="60"/>
      <c r="AT9" s="62"/>
      <c r="AU9" s="58"/>
      <c r="AV9" s="30"/>
    </row>
    <row r="10" spans="1:48" x14ac:dyDescent="0.3">
      <c r="A10" s="66">
        <v>4</v>
      </c>
      <c r="B10" s="67" t="s">
        <v>21</v>
      </c>
      <c r="C10" s="68" t="s">
        <v>44</v>
      </c>
      <c r="D10" s="69">
        <v>43202</v>
      </c>
      <c r="E10" s="70">
        <v>43246</v>
      </c>
      <c r="F10" s="71">
        <v>2738.28</v>
      </c>
      <c r="G10" s="72">
        <f>I10+M10+K10+O10+Q10+S10+U10+W10+Y10+AA10+AC10+AE10+AG10+AI10+AK10+AM10+AO10+AQ10+AS10+AU10</f>
        <v>5476.56</v>
      </c>
      <c r="H10" s="73"/>
      <c r="I10" s="74"/>
      <c r="J10" s="75"/>
      <c r="K10" s="76"/>
      <c r="L10" s="77"/>
      <c r="M10" s="74"/>
      <c r="N10" s="78">
        <f>((O10*100%)/$G$10)</f>
        <v>0.5</v>
      </c>
      <c r="O10" s="79">
        <v>2738.28</v>
      </c>
      <c r="P10" s="78">
        <f>((Q10*100%)/$G$10)</f>
        <v>0.5</v>
      </c>
      <c r="Q10" s="79">
        <v>2738.28</v>
      </c>
      <c r="R10" s="75"/>
      <c r="S10" s="76"/>
      <c r="T10" s="77"/>
      <c r="U10" s="74"/>
      <c r="V10" s="75"/>
      <c r="W10" s="76"/>
      <c r="X10" s="77"/>
      <c r="Y10" s="74"/>
      <c r="Z10" s="77"/>
      <c r="AA10" s="74"/>
      <c r="AB10" s="75"/>
      <c r="AC10" s="74"/>
      <c r="AD10" s="75"/>
      <c r="AE10" s="76"/>
      <c r="AF10" s="77"/>
      <c r="AG10" s="74"/>
      <c r="AH10" s="75"/>
      <c r="AI10" s="76"/>
      <c r="AJ10" s="77"/>
      <c r="AK10" s="74"/>
      <c r="AL10" s="75"/>
      <c r="AM10" s="76"/>
      <c r="AN10" s="77"/>
      <c r="AO10" s="74"/>
      <c r="AP10" s="80"/>
      <c r="AQ10" s="74"/>
      <c r="AR10" s="81"/>
      <c r="AS10" s="76"/>
      <c r="AT10" s="80"/>
      <c r="AU10" s="74"/>
      <c r="AV10" s="13"/>
    </row>
    <row r="11" spans="1:48" x14ac:dyDescent="0.3">
      <c r="A11" s="66">
        <v>5</v>
      </c>
      <c r="B11" s="67" t="s">
        <v>22</v>
      </c>
      <c r="C11" s="68" t="s">
        <v>91</v>
      </c>
      <c r="D11" s="69">
        <v>43218</v>
      </c>
      <c r="E11" s="70">
        <v>43246</v>
      </c>
      <c r="F11" s="71">
        <v>84.078999999999994</v>
      </c>
      <c r="G11" s="72">
        <f>I11+M11+K11+O11+Q11+S11+U11+W11+Y11+AA11+AC11+AE11+AG11+AI11+AK11+AM11+AO11+AQ11+AS11+AU11</f>
        <v>168.15799999999999</v>
      </c>
      <c r="H11" s="73"/>
      <c r="I11" s="74"/>
      <c r="J11" s="75"/>
      <c r="K11" s="76"/>
      <c r="L11" s="77"/>
      <c r="M11" s="74"/>
      <c r="N11" s="78">
        <f>((O11*100%)/$G$11)</f>
        <v>0.5</v>
      </c>
      <c r="O11" s="79">
        <v>84.078999999999994</v>
      </c>
      <c r="P11" s="78">
        <f>((Q11*100%)/$G$11)</f>
        <v>0.5</v>
      </c>
      <c r="Q11" s="79">
        <v>84.078999999999994</v>
      </c>
      <c r="R11" s="75"/>
      <c r="S11" s="76"/>
      <c r="T11" s="77"/>
      <c r="U11" s="74"/>
      <c r="V11" s="75"/>
      <c r="W11" s="76"/>
      <c r="X11" s="77"/>
      <c r="Y11" s="74"/>
      <c r="Z11" s="77"/>
      <c r="AA11" s="74"/>
      <c r="AB11" s="75"/>
      <c r="AC11" s="74"/>
      <c r="AD11" s="75"/>
      <c r="AE11" s="76"/>
      <c r="AF11" s="77"/>
      <c r="AG11" s="74"/>
      <c r="AH11" s="75"/>
      <c r="AI11" s="76"/>
      <c r="AJ11" s="77"/>
      <c r="AK11" s="74"/>
      <c r="AL11" s="75"/>
      <c r="AM11" s="76"/>
      <c r="AN11" s="77"/>
      <c r="AO11" s="74"/>
      <c r="AP11" s="80"/>
      <c r="AQ11" s="74"/>
      <c r="AR11" s="81"/>
      <c r="AS11" s="76"/>
      <c r="AT11" s="80"/>
      <c r="AU11" s="74"/>
      <c r="AV11" s="13"/>
    </row>
    <row r="12" spans="1:48" s="49" customFormat="1" ht="12" x14ac:dyDescent="0.3">
      <c r="A12" s="55">
        <v>6</v>
      </c>
      <c r="B12" s="65" t="s">
        <v>6</v>
      </c>
      <c r="C12" s="52" t="s">
        <v>24</v>
      </c>
      <c r="D12" s="53">
        <v>43217</v>
      </c>
      <c r="E12" s="54">
        <v>43602</v>
      </c>
      <c r="F12" s="55"/>
      <c r="G12" s="82"/>
      <c r="H12" s="57"/>
      <c r="I12" s="58"/>
      <c r="J12" s="59"/>
      <c r="K12" s="60"/>
      <c r="L12" s="61"/>
      <c r="M12" s="58"/>
      <c r="N12" s="61"/>
      <c r="O12" s="58"/>
      <c r="P12" s="61"/>
      <c r="Q12" s="58"/>
      <c r="R12" s="59"/>
      <c r="S12" s="60"/>
      <c r="T12" s="61"/>
      <c r="U12" s="58"/>
      <c r="V12" s="59"/>
      <c r="W12" s="60"/>
      <c r="X12" s="61"/>
      <c r="Y12" s="58"/>
      <c r="Z12" s="61"/>
      <c r="AA12" s="58"/>
      <c r="AB12" s="59"/>
      <c r="AC12" s="58"/>
      <c r="AD12" s="59"/>
      <c r="AE12" s="60"/>
      <c r="AF12" s="61"/>
      <c r="AG12" s="58"/>
      <c r="AH12" s="59"/>
      <c r="AI12" s="60"/>
      <c r="AJ12" s="61"/>
      <c r="AK12" s="58"/>
      <c r="AL12" s="59"/>
      <c r="AM12" s="60"/>
      <c r="AN12" s="61"/>
      <c r="AO12" s="58"/>
      <c r="AP12" s="62"/>
      <c r="AQ12" s="58"/>
      <c r="AR12" s="63"/>
      <c r="AS12" s="60"/>
      <c r="AT12" s="62"/>
      <c r="AU12" s="58"/>
      <c r="AV12" s="30"/>
    </row>
    <row r="13" spans="1:48" ht="22.8" x14ac:dyDescent="0.3">
      <c r="A13" s="66">
        <v>7</v>
      </c>
      <c r="B13" s="67" t="s">
        <v>25</v>
      </c>
      <c r="C13" s="68" t="s">
        <v>26</v>
      </c>
      <c r="D13" s="69">
        <v>43273</v>
      </c>
      <c r="E13" s="70">
        <v>43602</v>
      </c>
      <c r="F13" s="71">
        <v>747.35500000000002</v>
      </c>
      <c r="G13" s="72">
        <f>I13+M13+K13+O13+Q13+S13+U13+W13+Y13+AA13+AC13+AE13+AG13+AI13+AK13+AM13+AO13+AQ13+AS13+AU13</f>
        <v>9004.2599999999984</v>
      </c>
      <c r="H13" s="73"/>
      <c r="I13" s="74"/>
      <c r="J13" s="75"/>
      <c r="K13" s="76"/>
      <c r="L13" s="77"/>
      <c r="M13" s="74"/>
      <c r="N13" s="77"/>
      <c r="O13" s="74"/>
      <c r="P13" s="77"/>
      <c r="Q13" s="74"/>
      <c r="R13" s="78">
        <f>((S13*100%)/$G$13)</f>
        <v>8.3000157703131641E-2</v>
      </c>
      <c r="S13" s="83">
        <v>747.35500000000002</v>
      </c>
      <c r="T13" s="78">
        <f>((U13*100%)/$G$13)</f>
        <v>8.3000157703131641E-2</v>
      </c>
      <c r="U13" s="79">
        <v>747.35500000000002</v>
      </c>
      <c r="V13" s="78">
        <f>((W13*100%)/$G$13)</f>
        <v>8.3000157703131641E-2</v>
      </c>
      <c r="W13" s="83">
        <v>747.35500000000002</v>
      </c>
      <c r="X13" s="78">
        <f>((Y13*100%)/$G$13)</f>
        <v>8.3000157703131641E-2</v>
      </c>
      <c r="Y13" s="79">
        <v>747.35500000000002</v>
      </c>
      <c r="Z13" s="78">
        <f>((AA13*100%)/$G$13)</f>
        <v>8.3111216246532213E-2</v>
      </c>
      <c r="AA13" s="79">
        <v>748.35500000000002</v>
      </c>
      <c r="AB13" s="84">
        <f>((AC13*100%)/$G$13)</f>
        <v>8.3222274789932785E-2</v>
      </c>
      <c r="AC13" s="79">
        <v>749.35500000000002</v>
      </c>
      <c r="AD13" s="78">
        <f>((AE13*100%)/$G$13)</f>
        <v>8.3333333333333356E-2</v>
      </c>
      <c r="AE13" s="83">
        <v>750.35500000000002</v>
      </c>
      <c r="AF13" s="78">
        <f>((AG13*100%)/$G$13)</f>
        <v>8.3444391876733914E-2</v>
      </c>
      <c r="AG13" s="79">
        <v>751.35500000000002</v>
      </c>
      <c r="AH13" s="78">
        <f>((AI13*100%)/$G$13)</f>
        <v>8.3555450420134486E-2</v>
      </c>
      <c r="AI13" s="83">
        <v>752.35500000000002</v>
      </c>
      <c r="AJ13" s="78">
        <f>((AK13*100%)/$G$13)</f>
        <v>8.3666508963535058E-2</v>
      </c>
      <c r="AK13" s="79">
        <v>753.35500000000002</v>
      </c>
      <c r="AL13" s="78">
        <f>((AM13*100%)/$G$13)</f>
        <v>8.377756750693563E-2</v>
      </c>
      <c r="AM13" s="83">
        <v>754.35500000000002</v>
      </c>
      <c r="AN13" s="78">
        <f>((AO13*100%)/$G$13)</f>
        <v>8.3888626050336187E-2</v>
      </c>
      <c r="AO13" s="79">
        <v>755.35500000000002</v>
      </c>
      <c r="AP13" s="80"/>
      <c r="AQ13" s="74"/>
      <c r="AR13" s="81"/>
      <c r="AS13" s="76"/>
      <c r="AT13" s="80"/>
      <c r="AU13" s="74"/>
      <c r="AV13" s="13"/>
    </row>
    <row r="14" spans="1:48" ht="22.8" x14ac:dyDescent="0.3">
      <c r="A14" s="66">
        <v>8</v>
      </c>
      <c r="B14" s="67" t="s">
        <v>27</v>
      </c>
      <c r="C14" s="68" t="s">
        <v>28</v>
      </c>
      <c r="D14" s="69">
        <v>43273</v>
      </c>
      <c r="E14" s="70">
        <v>43286</v>
      </c>
      <c r="F14" s="71">
        <v>2249.1909999999998</v>
      </c>
      <c r="G14" s="85">
        <f>I14+M14+K14+O14+Q14+S14+U14+W14+Y14+AA14+AC14+AE14+AG14+AI14+AK14+AM14+AO14+AQ14+AS14+AU14</f>
        <v>4498.3819999999996</v>
      </c>
      <c r="H14" s="73"/>
      <c r="I14" s="74"/>
      <c r="J14" s="75"/>
      <c r="K14" s="76"/>
      <c r="L14" s="77"/>
      <c r="M14" s="74"/>
      <c r="N14" s="77"/>
      <c r="O14" s="74"/>
      <c r="P14" s="77"/>
      <c r="Q14" s="74"/>
      <c r="R14" s="78">
        <v>0.5</v>
      </c>
      <c r="S14" s="83">
        <f>F14</f>
        <v>2249.1909999999998</v>
      </c>
      <c r="T14" s="78">
        <v>0.5</v>
      </c>
      <c r="U14" s="79">
        <f>F14</f>
        <v>2249.1909999999998</v>
      </c>
      <c r="V14" s="75"/>
      <c r="W14" s="76"/>
      <c r="X14" s="77"/>
      <c r="Y14" s="74"/>
      <c r="Z14" s="77"/>
      <c r="AA14" s="74"/>
      <c r="AB14" s="75"/>
      <c r="AC14" s="74"/>
      <c r="AD14" s="75"/>
      <c r="AE14" s="76"/>
      <c r="AF14" s="77"/>
      <c r="AG14" s="74"/>
      <c r="AH14" s="75"/>
      <c r="AI14" s="76"/>
      <c r="AJ14" s="77"/>
      <c r="AK14" s="74"/>
      <c r="AL14" s="75"/>
      <c r="AM14" s="76"/>
      <c r="AN14" s="77"/>
      <c r="AO14" s="74"/>
      <c r="AP14" s="80"/>
      <c r="AQ14" s="74"/>
      <c r="AR14" s="81"/>
      <c r="AS14" s="76"/>
      <c r="AT14" s="80"/>
      <c r="AU14" s="74"/>
      <c r="AV14" s="13"/>
    </row>
    <row r="15" spans="1:48" x14ac:dyDescent="0.3">
      <c r="A15" s="66">
        <v>9</v>
      </c>
      <c r="B15" s="67" t="s">
        <v>22</v>
      </c>
      <c r="C15" s="68" t="s">
        <v>24</v>
      </c>
      <c r="D15" s="69">
        <v>43217</v>
      </c>
      <c r="E15" s="70">
        <v>43602</v>
      </c>
      <c r="F15" s="71">
        <v>6740.41</v>
      </c>
      <c r="G15" s="72">
        <f>I15+M15+K15+O15+Q15+S15+U15+W15+Y15+AA15+AC15+AE15+AG15+AI15+AK15+AM15+AO15+AQ15+AS15+AU15</f>
        <v>94365.740000000034</v>
      </c>
      <c r="H15" s="73"/>
      <c r="I15" s="74"/>
      <c r="J15" s="75"/>
      <c r="K15" s="76"/>
      <c r="L15" s="77"/>
      <c r="M15" s="74"/>
      <c r="N15" s="78">
        <f>((O15*100%)/$G$15)</f>
        <v>7.1428571428571397E-2</v>
      </c>
      <c r="O15" s="79">
        <v>6740.41</v>
      </c>
      <c r="P15" s="78">
        <f>((Q15*100%)/$G$15)</f>
        <v>7.1428571428571397E-2</v>
      </c>
      <c r="Q15" s="79">
        <v>6740.41</v>
      </c>
      <c r="R15" s="78">
        <f>((S15*100%)/$G$15)</f>
        <v>7.1428571428571397E-2</v>
      </c>
      <c r="S15" s="83">
        <v>6740.41</v>
      </c>
      <c r="T15" s="78">
        <f>((U15*100%)/$G$15)</f>
        <v>7.1428571428571397E-2</v>
      </c>
      <c r="U15" s="79">
        <v>6740.41</v>
      </c>
      <c r="V15" s="78">
        <f>((W15*100%)/$G$15)</f>
        <v>7.1428571428571397E-2</v>
      </c>
      <c r="W15" s="83">
        <v>6740.41</v>
      </c>
      <c r="X15" s="78">
        <f>((Y15*100%)/$G$15)</f>
        <v>7.1428571428571397E-2</v>
      </c>
      <c r="Y15" s="79">
        <v>6740.41</v>
      </c>
      <c r="Z15" s="78">
        <f>((AA15*100%)/$G$15)</f>
        <v>7.1428571428571397E-2</v>
      </c>
      <c r="AA15" s="79">
        <v>6740.41</v>
      </c>
      <c r="AB15" s="84">
        <f>((AC15*100%)/$G$15)</f>
        <v>7.1428571428571397E-2</v>
      </c>
      <c r="AC15" s="79">
        <v>6740.41</v>
      </c>
      <c r="AD15" s="78">
        <f>((AE15*100%)/$G$15)</f>
        <v>7.1428571428571397E-2</v>
      </c>
      <c r="AE15" s="83">
        <v>6740.41</v>
      </c>
      <c r="AF15" s="78">
        <f>((AG15*100%)/$G$15)</f>
        <v>7.1428571428571397E-2</v>
      </c>
      <c r="AG15" s="79">
        <v>6740.41</v>
      </c>
      <c r="AH15" s="78">
        <f>((AI15*100%)/$G$15)</f>
        <v>7.1428571428571397E-2</v>
      </c>
      <c r="AI15" s="83">
        <v>6740.41</v>
      </c>
      <c r="AJ15" s="78">
        <f>((AK15*100%)/$G$15)</f>
        <v>7.1428571428571397E-2</v>
      </c>
      <c r="AK15" s="79">
        <v>6740.41</v>
      </c>
      <c r="AL15" s="78">
        <f>((AM15*100%)/$G$15)</f>
        <v>7.1428571428571397E-2</v>
      </c>
      <c r="AM15" s="83">
        <v>6740.41</v>
      </c>
      <c r="AN15" s="78">
        <f>((AO15*100%)/$G$15)</f>
        <v>7.1428571428571397E-2</v>
      </c>
      <c r="AO15" s="79">
        <v>6740.41</v>
      </c>
      <c r="AP15" s="80"/>
      <c r="AQ15" s="74"/>
      <c r="AR15" s="81"/>
      <c r="AS15" s="76"/>
      <c r="AT15" s="80"/>
      <c r="AU15" s="74"/>
      <c r="AV15" s="13"/>
    </row>
    <row r="16" spans="1:48" ht="22.8" x14ac:dyDescent="0.3">
      <c r="A16" s="66">
        <v>10</v>
      </c>
      <c r="B16" s="67" t="s">
        <v>29</v>
      </c>
      <c r="C16" s="68" t="s">
        <v>30</v>
      </c>
      <c r="D16" s="69">
        <v>43268</v>
      </c>
      <c r="E16" s="70">
        <v>43602</v>
      </c>
      <c r="F16" s="71">
        <v>8960.2749999999996</v>
      </c>
      <c r="G16" s="72">
        <f>I16+M16+K16+O16+Q16+S16+U16+W16+Y16+AA16+AC16+AE16+AG16+AI16+AK16+AM16+AO16+AQ16+AS16+AU16</f>
        <v>107523.29999999997</v>
      </c>
      <c r="H16" s="73"/>
      <c r="I16" s="74"/>
      <c r="J16" s="75"/>
      <c r="K16" s="76"/>
      <c r="L16" s="77"/>
      <c r="M16" s="74"/>
      <c r="N16" s="77"/>
      <c r="O16" s="74"/>
      <c r="P16" s="77"/>
      <c r="Q16" s="74"/>
      <c r="R16" s="78">
        <f>((S16*100%)/$G$16)</f>
        <v>8.3333333333333356E-2</v>
      </c>
      <c r="S16" s="83">
        <v>8960.2749999999996</v>
      </c>
      <c r="T16" s="78">
        <f>((U16*100%)/$G$16)</f>
        <v>8.3333333333333356E-2</v>
      </c>
      <c r="U16" s="79">
        <v>8960.2749999999996</v>
      </c>
      <c r="V16" s="78">
        <f>((W16*100%)/$G$16)</f>
        <v>8.3333333333333356E-2</v>
      </c>
      <c r="W16" s="83">
        <v>8960.2749999999996</v>
      </c>
      <c r="X16" s="78">
        <f>((Y16*100%)/$G$16)</f>
        <v>8.3333333333333356E-2</v>
      </c>
      <c r="Y16" s="79">
        <v>8960.2749999999996</v>
      </c>
      <c r="Z16" s="78">
        <f>((AA16*100%)/$G$16)</f>
        <v>8.3333333333333356E-2</v>
      </c>
      <c r="AA16" s="79">
        <v>8960.2749999999996</v>
      </c>
      <c r="AB16" s="84">
        <f>((AC16*100%)/$G$16)</f>
        <v>8.3333333333333356E-2</v>
      </c>
      <c r="AC16" s="79">
        <v>8960.2749999999996</v>
      </c>
      <c r="AD16" s="78">
        <f>((AE16*100%)/$G$16)</f>
        <v>8.3333333333333356E-2</v>
      </c>
      <c r="AE16" s="83">
        <v>8960.2749999999996</v>
      </c>
      <c r="AF16" s="78">
        <f>((AG16*100%)/$G$16)</f>
        <v>8.3333333333333356E-2</v>
      </c>
      <c r="AG16" s="79">
        <v>8960.2749999999996</v>
      </c>
      <c r="AH16" s="78">
        <f>((AI16*100%)/$G$16)</f>
        <v>8.3333333333333356E-2</v>
      </c>
      <c r="AI16" s="83">
        <v>8960.2749999999996</v>
      </c>
      <c r="AJ16" s="78">
        <f>((AK16*100%)/$G$16)</f>
        <v>8.3333333333333356E-2</v>
      </c>
      <c r="AK16" s="79">
        <v>8960.2749999999996</v>
      </c>
      <c r="AL16" s="78">
        <f>((AM16*100%)/$G$16)</f>
        <v>8.3333333333333356E-2</v>
      </c>
      <c r="AM16" s="83">
        <v>8960.2749999999996</v>
      </c>
      <c r="AN16" s="78">
        <f>((AO16*100%)/$G$16)</f>
        <v>8.3333333333333356E-2</v>
      </c>
      <c r="AO16" s="79">
        <v>8960.2749999999996</v>
      </c>
      <c r="AP16" s="80"/>
      <c r="AQ16" s="74"/>
      <c r="AR16" s="81"/>
      <c r="AS16" s="76"/>
      <c r="AT16" s="80"/>
      <c r="AU16" s="74"/>
      <c r="AV16" s="13"/>
    </row>
    <row r="17" spans="1:48" s="49" customFormat="1" ht="12" x14ac:dyDescent="0.3">
      <c r="A17" s="55">
        <v>11</v>
      </c>
      <c r="B17" s="65" t="s">
        <v>14</v>
      </c>
      <c r="C17" s="52" t="s">
        <v>31</v>
      </c>
      <c r="D17" s="53">
        <v>43284</v>
      </c>
      <c r="E17" s="54">
        <v>43602</v>
      </c>
      <c r="F17" s="55"/>
      <c r="G17" s="82"/>
      <c r="H17" s="57"/>
      <c r="I17" s="58"/>
      <c r="J17" s="59"/>
      <c r="K17" s="60"/>
      <c r="L17" s="61"/>
      <c r="M17" s="58"/>
      <c r="N17" s="61"/>
      <c r="O17" s="58"/>
      <c r="P17" s="61"/>
      <c r="Q17" s="58"/>
      <c r="R17" s="59"/>
      <c r="S17" s="60"/>
      <c r="T17" s="61"/>
      <c r="U17" s="58"/>
      <c r="V17" s="59"/>
      <c r="W17" s="60"/>
      <c r="X17" s="61"/>
      <c r="Y17" s="58"/>
      <c r="Z17" s="61"/>
      <c r="AA17" s="58"/>
      <c r="AB17" s="59"/>
      <c r="AC17" s="58"/>
      <c r="AD17" s="59"/>
      <c r="AE17" s="60"/>
      <c r="AF17" s="61"/>
      <c r="AG17" s="58"/>
      <c r="AH17" s="59"/>
      <c r="AI17" s="60"/>
      <c r="AJ17" s="61"/>
      <c r="AK17" s="58"/>
      <c r="AL17" s="59"/>
      <c r="AM17" s="60"/>
      <c r="AN17" s="61"/>
      <c r="AO17" s="58"/>
      <c r="AP17" s="62"/>
      <c r="AQ17" s="58"/>
      <c r="AR17" s="63"/>
      <c r="AS17" s="60"/>
      <c r="AT17" s="62"/>
      <c r="AU17" s="58"/>
      <c r="AV17" s="30"/>
    </row>
    <row r="18" spans="1:48" x14ac:dyDescent="0.3">
      <c r="A18" s="66">
        <v>12</v>
      </c>
      <c r="B18" s="67" t="s">
        <v>21</v>
      </c>
      <c r="C18" s="68" t="s">
        <v>32</v>
      </c>
      <c r="D18" s="69">
        <v>43363</v>
      </c>
      <c r="E18" s="70">
        <v>43602</v>
      </c>
      <c r="F18" s="71">
        <v>4581.92</v>
      </c>
      <c r="G18" s="72">
        <f>I18+M18+K18+O18+Q18+S18+U18+W18+Y18+AA18+AC18+AE18+AG18+AI18+AK18+AM18+AO18+AQ18+AS18+AU18</f>
        <v>41237.279999999992</v>
      </c>
      <c r="H18" s="73"/>
      <c r="I18" s="74"/>
      <c r="J18" s="75"/>
      <c r="K18" s="76"/>
      <c r="L18" s="77"/>
      <c r="M18" s="74"/>
      <c r="N18" s="77"/>
      <c r="O18" s="74"/>
      <c r="P18" s="77"/>
      <c r="Q18" s="74"/>
      <c r="R18" s="75"/>
      <c r="S18" s="76"/>
      <c r="T18" s="77"/>
      <c r="U18" s="74"/>
      <c r="V18" s="75"/>
      <c r="W18" s="76"/>
      <c r="X18" s="78">
        <f>((Y18*100%)/$G$18)</f>
        <v>0.11111111111111113</v>
      </c>
      <c r="Y18" s="79">
        <v>4581.92</v>
      </c>
      <c r="Z18" s="78">
        <f>((AA18*100%)/$G$18)</f>
        <v>0.11111111111111113</v>
      </c>
      <c r="AA18" s="79">
        <v>4581.92</v>
      </c>
      <c r="AB18" s="84">
        <f>((AC18*100%)/$G$18)</f>
        <v>0.11111111111111113</v>
      </c>
      <c r="AC18" s="79">
        <v>4581.92</v>
      </c>
      <c r="AD18" s="78">
        <f>((AE18*100%)/$G$18)</f>
        <v>0.11111111111111113</v>
      </c>
      <c r="AE18" s="83">
        <v>4581.92</v>
      </c>
      <c r="AF18" s="78">
        <f>((AG18*100%)/$G$18)</f>
        <v>0.11111111111111113</v>
      </c>
      <c r="AG18" s="79">
        <v>4581.92</v>
      </c>
      <c r="AH18" s="78">
        <f>((AI18*100%)/$G$18)</f>
        <v>0.11111111111111113</v>
      </c>
      <c r="AI18" s="83">
        <v>4581.92</v>
      </c>
      <c r="AJ18" s="78">
        <f>((AK18*100%)/$G$18)</f>
        <v>0.11111111111111113</v>
      </c>
      <c r="AK18" s="79">
        <v>4581.92</v>
      </c>
      <c r="AL18" s="78">
        <f>((AM18*100%)/$G$18)</f>
        <v>0.11111111111111113</v>
      </c>
      <c r="AM18" s="83">
        <v>4581.92</v>
      </c>
      <c r="AN18" s="78">
        <f>((AO18*100%)/$G$18)</f>
        <v>0.11111111111111113</v>
      </c>
      <c r="AO18" s="79">
        <v>4581.92</v>
      </c>
      <c r="AP18" s="80"/>
      <c r="AQ18" s="74"/>
      <c r="AR18" s="81"/>
      <c r="AS18" s="76"/>
      <c r="AT18" s="80"/>
      <c r="AU18" s="74"/>
      <c r="AV18" s="13"/>
    </row>
    <row r="19" spans="1:48" x14ac:dyDescent="0.3">
      <c r="A19" s="66">
        <v>13</v>
      </c>
      <c r="B19" s="67" t="s">
        <v>22</v>
      </c>
      <c r="C19" s="68" t="s">
        <v>33</v>
      </c>
      <c r="D19" s="69">
        <v>43338</v>
      </c>
      <c r="E19" s="70">
        <v>43602</v>
      </c>
      <c r="F19" s="71">
        <v>8972.94</v>
      </c>
      <c r="G19" s="72">
        <f>I19+M19+K19+O19+Q19+S19+U19+W19+Y19+AA19+AC19+AE19+AG19+AI19+AK19+AM19+AO19+AQ19+AS19+AU19</f>
        <v>89774.400000000009</v>
      </c>
      <c r="H19" s="73"/>
      <c r="I19" s="74"/>
      <c r="J19" s="75"/>
      <c r="K19" s="76"/>
      <c r="L19" s="77"/>
      <c r="M19" s="74"/>
      <c r="N19" s="77"/>
      <c r="O19" s="74"/>
      <c r="P19" s="77"/>
      <c r="Q19" s="74"/>
      <c r="R19" s="75"/>
      <c r="S19" s="76"/>
      <c r="T19" s="77"/>
      <c r="U19" s="74"/>
      <c r="V19" s="78">
        <f>((W19*100%)/$G$19)</f>
        <v>9.9949874351708282E-2</v>
      </c>
      <c r="W19" s="83">
        <v>8972.94</v>
      </c>
      <c r="X19" s="78">
        <f>((Y19*100%)/$G$19)</f>
        <v>9.9961013384661998E-2</v>
      </c>
      <c r="Y19" s="79">
        <v>8973.94</v>
      </c>
      <c r="Z19" s="78">
        <f>((AA19*100%)/$G$19)</f>
        <v>9.9972152417615714E-2</v>
      </c>
      <c r="AA19" s="79">
        <v>8974.94</v>
      </c>
      <c r="AB19" s="84">
        <f>((AC19*100%)/$G$19)</f>
        <v>9.9983291450569417E-2</v>
      </c>
      <c r="AC19" s="79">
        <v>8975.94</v>
      </c>
      <c r="AD19" s="78">
        <f>((AE19*100%)/$G$19)</f>
        <v>9.9994430483523133E-2</v>
      </c>
      <c r="AE19" s="83">
        <v>8976.94</v>
      </c>
      <c r="AF19" s="78">
        <f>((AG19*100%)/$G$19)</f>
        <v>0.10000556951647685</v>
      </c>
      <c r="AG19" s="79">
        <v>8977.94</v>
      </c>
      <c r="AH19" s="78">
        <f>((AI19*100%)/$G$19)</f>
        <v>0.10001670854943057</v>
      </c>
      <c r="AI19" s="83">
        <v>8978.94</v>
      </c>
      <c r="AJ19" s="78">
        <f>((AK19*100%)/$G$19)</f>
        <v>0.10002784758238428</v>
      </c>
      <c r="AK19" s="79">
        <v>8979.94</v>
      </c>
      <c r="AL19" s="78">
        <f>((AM19*100%)/$G$19)</f>
        <v>0.100038986615338</v>
      </c>
      <c r="AM19" s="83">
        <v>8980.94</v>
      </c>
      <c r="AN19" s="78">
        <f>((AO19*100%)/$G$19)</f>
        <v>0.10005012564829172</v>
      </c>
      <c r="AO19" s="79">
        <v>8981.94</v>
      </c>
      <c r="AP19" s="80"/>
      <c r="AQ19" s="74"/>
      <c r="AR19" s="81"/>
      <c r="AS19" s="76"/>
      <c r="AT19" s="80"/>
      <c r="AU19" s="74"/>
      <c r="AV19" s="13"/>
    </row>
    <row r="20" spans="1:48" s="49" customFormat="1" ht="12" x14ac:dyDescent="0.3">
      <c r="A20" s="55">
        <v>14</v>
      </c>
      <c r="B20" s="65" t="s">
        <v>11</v>
      </c>
      <c r="C20" s="52" t="s">
        <v>34</v>
      </c>
      <c r="D20" s="53">
        <v>43373</v>
      </c>
      <c r="E20" s="54">
        <v>43602</v>
      </c>
      <c r="F20" s="55"/>
      <c r="G20" s="82"/>
      <c r="H20" s="57"/>
      <c r="I20" s="58"/>
      <c r="J20" s="59"/>
      <c r="K20" s="60"/>
      <c r="L20" s="61"/>
      <c r="M20" s="58"/>
      <c r="N20" s="61"/>
      <c r="O20" s="58"/>
      <c r="P20" s="61"/>
      <c r="Q20" s="58"/>
      <c r="R20" s="59"/>
      <c r="S20" s="60"/>
      <c r="T20" s="61"/>
      <c r="U20" s="58"/>
      <c r="V20" s="59"/>
      <c r="W20" s="60"/>
      <c r="X20" s="61"/>
      <c r="Y20" s="58"/>
      <c r="Z20" s="61"/>
      <c r="AA20" s="58"/>
      <c r="AB20" s="59"/>
      <c r="AC20" s="58"/>
      <c r="AD20" s="59"/>
      <c r="AE20" s="60"/>
      <c r="AF20" s="61"/>
      <c r="AG20" s="58"/>
      <c r="AH20" s="59"/>
      <c r="AI20" s="60"/>
      <c r="AJ20" s="61"/>
      <c r="AK20" s="58"/>
      <c r="AL20" s="59"/>
      <c r="AM20" s="60"/>
      <c r="AN20" s="61"/>
      <c r="AO20" s="58"/>
      <c r="AP20" s="62"/>
      <c r="AQ20" s="58"/>
      <c r="AR20" s="63"/>
      <c r="AS20" s="60"/>
      <c r="AT20" s="62"/>
      <c r="AU20" s="58"/>
      <c r="AV20" s="30"/>
    </row>
    <row r="21" spans="1:48" x14ac:dyDescent="0.3">
      <c r="A21" s="66">
        <v>15</v>
      </c>
      <c r="B21" s="67" t="s">
        <v>21</v>
      </c>
      <c r="C21" s="68" t="s">
        <v>35</v>
      </c>
      <c r="D21" s="69">
        <v>43399</v>
      </c>
      <c r="E21" s="70">
        <v>43602</v>
      </c>
      <c r="F21" s="71">
        <v>4030.98</v>
      </c>
      <c r="G21" s="72">
        <f>I21+M21+K21+O21+Q21+S21+U21+W21+Y21+AA21+AC21+AE21+AG21+AI21+AK21+AM21+AO21+AQ21+AS21+AU21</f>
        <v>32247.84</v>
      </c>
      <c r="H21" s="73"/>
      <c r="I21" s="74"/>
      <c r="J21" s="75"/>
      <c r="K21" s="76"/>
      <c r="L21" s="77"/>
      <c r="M21" s="74"/>
      <c r="N21" s="77"/>
      <c r="O21" s="74"/>
      <c r="P21" s="77"/>
      <c r="Q21" s="74"/>
      <c r="R21" s="75"/>
      <c r="S21" s="76"/>
      <c r="T21" s="77"/>
      <c r="U21" s="74"/>
      <c r="V21" s="75"/>
      <c r="W21" s="76"/>
      <c r="X21" s="77"/>
      <c r="Y21" s="74"/>
      <c r="Z21" s="78">
        <f>((AA21*100%)/$G$21)</f>
        <v>0.125</v>
      </c>
      <c r="AA21" s="79">
        <v>4030.98</v>
      </c>
      <c r="AB21" s="84">
        <f>((AC21*100%)/$G$21)</f>
        <v>0.125</v>
      </c>
      <c r="AC21" s="79">
        <v>4030.98</v>
      </c>
      <c r="AD21" s="78">
        <f>((AE21*100%)/$G$21)</f>
        <v>0.125</v>
      </c>
      <c r="AE21" s="83">
        <v>4030.98</v>
      </c>
      <c r="AF21" s="78">
        <f>((AG21*100%)/$G$21)</f>
        <v>0.125</v>
      </c>
      <c r="AG21" s="79">
        <v>4030.98</v>
      </c>
      <c r="AH21" s="78">
        <f>((AI21*100%)/$G$21)</f>
        <v>0.125</v>
      </c>
      <c r="AI21" s="83">
        <v>4030.98</v>
      </c>
      <c r="AJ21" s="78">
        <f>((AK21*100%)/$G$21)</f>
        <v>0.125</v>
      </c>
      <c r="AK21" s="79">
        <v>4030.98</v>
      </c>
      <c r="AL21" s="78">
        <f>((AM21*100%)/$G$21)</f>
        <v>0.125</v>
      </c>
      <c r="AM21" s="83">
        <v>4030.98</v>
      </c>
      <c r="AN21" s="78">
        <f>((AO21*100%)/$G$21)</f>
        <v>0.125</v>
      </c>
      <c r="AO21" s="79">
        <v>4030.98</v>
      </c>
      <c r="AP21" s="80"/>
      <c r="AQ21" s="74"/>
      <c r="AR21" s="81"/>
      <c r="AS21" s="76"/>
      <c r="AT21" s="80"/>
      <c r="AU21" s="74"/>
      <c r="AV21" s="13"/>
    </row>
    <row r="22" spans="1:48" x14ac:dyDescent="0.3">
      <c r="A22" s="66">
        <v>16</v>
      </c>
      <c r="B22" s="67" t="s">
        <v>22</v>
      </c>
      <c r="C22" s="68" t="s">
        <v>34</v>
      </c>
      <c r="D22" s="69">
        <v>43373</v>
      </c>
      <c r="E22" s="70">
        <v>43602</v>
      </c>
      <c r="F22" s="71">
        <v>5360.82</v>
      </c>
      <c r="G22" s="72">
        <f>I22+M22+K22+O22+Q22+S22+U22+W22+Y22+AA22+AC22+AE22+AG22+AI22+AK22+AM22+AO22+AQ22+AS22+AU22</f>
        <v>48247.38</v>
      </c>
      <c r="H22" s="73"/>
      <c r="I22" s="74"/>
      <c r="J22" s="75"/>
      <c r="K22" s="76"/>
      <c r="L22" s="77"/>
      <c r="M22" s="74"/>
      <c r="N22" s="77"/>
      <c r="O22" s="74"/>
      <c r="P22" s="77"/>
      <c r="Q22" s="74"/>
      <c r="R22" s="75"/>
      <c r="S22" s="76"/>
      <c r="T22" s="77"/>
      <c r="U22" s="74"/>
      <c r="V22" s="75"/>
      <c r="W22" s="76"/>
      <c r="X22" s="78">
        <f>((Y22*100%)/$G$22)</f>
        <v>0.1111111111111111</v>
      </c>
      <c r="Y22" s="79">
        <v>5360.82</v>
      </c>
      <c r="Z22" s="78">
        <f>((AA22*100%)/$G$22)</f>
        <v>0.1111111111111111</v>
      </c>
      <c r="AA22" s="79">
        <v>5360.82</v>
      </c>
      <c r="AB22" s="84">
        <f>((AC22*100%)/$G$22)</f>
        <v>0.1111111111111111</v>
      </c>
      <c r="AC22" s="79">
        <v>5360.82</v>
      </c>
      <c r="AD22" s="78">
        <f>((AE22*100%)/$G$22)</f>
        <v>0.1111111111111111</v>
      </c>
      <c r="AE22" s="83">
        <v>5360.82</v>
      </c>
      <c r="AF22" s="78">
        <f>((AG22*100%)/$G$22)</f>
        <v>0.1111111111111111</v>
      </c>
      <c r="AG22" s="79">
        <v>5360.82</v>
      </c>
      <c r="AH22" s="78">
        <f>((AI22*100%)/$G$22)</f>
        <v>0.1111111111111111</v>
      </c>
      <c r="AI22" s="83">
        <v>5360.82</v>
      </c>
      <c r="AJ22" s="78">
        <f>((AK22*100%)/$G$22)</f>
        <v>0.1111111111111111</v>
      </c>
      <c r="AK22" s="79">
        <v>5360.82</v>
      </c>
      <c r="AL22" s="78">
        <f>((AM22*100%)/$G$22)</f>
        <v>0.1111111111111111</v>
      </c>
      <c r="AM22" s="83">
        <v>5360.82</v>
      </c>
      <c r="AN22" s="78">
        <f>((AO22*100%)/$G$22)</f>
        <v>0.1111111111111111</v>
      </c>
      <c r="AO22" s="79">
        <v>5360.82</v>
      </c>
      <c r="AP22" s="80"/>
      <c r="AQ22" s="74"/>
      <c r="AR22" s="81"/>
      <c r="AS22" s="76"/>
      <c r="AT22" s="80"/>
      <c r="AU22" s="74"/>
      <c r="AV22" s="13"/>
    </row>
    <row r="23" spans="1:48" s="49" customFormat="1" ht="12" x14ac:dyDescent="0.3">
      <c r="A23" s="55">
        <v>17</v>
      </c>
      <c r="B23" s="65" t="s">
        <v>12</v>
      </c>
      <c r="C23" s="52" t="s">
        <v>36</v>
      </c>
      <c r="D23" s="53">
        <v>43470</v>
      </c>
      <c r="E23" s="54">
        <v>43602</v>
      </c>
      <c r="F23" s="55"/>
      <c r="G23" s="82"/>
      <c r="H23" s="57"/>
      <c r="I23" s="58"/>
      <c r="J23" s="59"/>
      <c r="K23" s="60"/>
      <c r="L23" s="61"/>
      <c r="M23" s="58"/>
      <c r="N23" s="61"/>
      <c r="O23" s="58"/>
      <c r="P23" s="61"/>
      <c r="Q23" s="58"/>
      <c r="R23" s="59"/>
      <c r="S23" s="60"/>
      <c r="T23" s="61"/>
      <c r="U23" s="58"/>
      <c r="V23" s="59"/>
      <c r="W23" s="60"/>
      <c r="X23" s="61"/>
      <c r="Y23" s="58"/>
      <c r="Z23" s="61"/>
      <c r="AA23" s="58"/>
      <c r="AB23" s="59"/>
      <c r="AC23" s="58"/>
      <c r="AD23" s="59"/>
      <c r="AE23" s="60"/>
      <c r="AF23" s="61"/>
      <c r="AG23" s="58"/>
      <c r="AH23" s="59"/>
      <c r="AI23" s="60"/>
      <c r="AJ23" s="61"/>
      <c r="AK23" s="58"/>
      <c r="AL23" s="59"/>
      <c r="AM23" s="60"/>
      <c r="AN23" s="61"/>
      <c r="AO23" s="58"/>
      <c r="AP23" s="62"/>
      <c r="AQ23" s="58"/>
      <c r="AR23" s="63"/>
      <c r="AS23" s="60"/>
      <c r="AT23" s="62"/>
      <c r="AU23" s="58"/>
      <c r="AV23" s="30"/>
    </row>
    <row r="24" spans="1:48" x14ac:dyDescent="0.3">
      <c r="A24" s="66">
        <v>18</v>
      </c>
      <c r="B24" s="67" t="s">
        <v>21</v>
      </c>
      <c r="C24" s="68" t="s">
        <v>37</v>
      </c>
      <c r="D24" s="69">
        <v>43510</v>
      </c>
      <c r="E24" s="70">
        <v>43602</v>
      </c>
      <c r="F24" s="71">
        <v>805.81</v>
      </c>
      <c r="G24" s="72">
        <f>I24+M24+K24+O24+Q24+S24+U24+W24+Y24+AA24+AC24+AE24+AG24+AI24+AK24+AM24+AO24+AQ24+AS24+AU24</f>
        <v>3223.24</v>
      </c>
      <c r="H24" s="73"/>
      <c r="I24" s="74"/>
      <c r="J24" s="75"/>
      <c r="K24" s="76"/>
      <c r="L24" s="77"/>
      <c r="M24" s="74"/>
      <c r="N24" s="77"/>
      <c r="O24" s="74"/>
      <c r="P24" s="77"/>
      <c r="Q24" s="74"/>
      <c r="R24" s="75"/>
      <c r="S24" s="76"/>
      <c r="T24" s="77"/>
      <c r="U24" s="74"/>
      <c r="V24" s="75"/>
      <c r="W24" s="76"/>
      <c r="X24" s="77"/>
      <c r="Y24" s="74"/>
      <c r="Z24" s="77"/>
      <c r="AA24" s="74"/>
      <c r="AB24" s="75"/>
      <c r="AC24" s="74"/>
      <c r="AD24" s="75"/>
      <c r="AE24" s="76"/>
      <c r="AF24" s="77"/>
      <c r="AG24" s="74"/>
      <c r="AH24" s="78">
        <f>((AI24*100%)/$G$24)</f>
        <v>0.25</v>
      </c>
      <c r="AI24" s="83">
        <v>805.81</v>
      </c>
      <c r="AJ24" s="78">
        <f>((AK24*100%)/$G$24)</f>
        <v>0.25</v>
      </c>
      <c r="AK24" s="79">
        <v>805.81</v>
      </c>
      <c r="AL24" s="78">
        <f>((AM24*100%)/$G$24)</f>
        <v>0.25</v>
      </c>
      <c r="AM24" s="83">
        <v>805.81</v>
      </c>
      <c r="AN24" s="78">
        <f>((AO24*100%)/$G$24)</f>
        <v>0.25</v>
      </c>
      <c r="AO24" s="79">
        <v>805.81</v>
      </c>
      <c r="AP24" s="80"/>
      <c r="AQ24" s="74"/>
      <c r="AR24" s="81"/>
      <c r="AS24" s="76"/>
      <c r="AT24" s="80"/>
      <c r="AU24" s="74"/>
      <c r="AV24" s="13"/>
    </row>
    <row r="25" spans="1:48" x14ac:dyDescent="0.3">
      <c r="A25" s="66">
        <v>19</v>
      </c>
      <c r="B25" s="67" t="s">
        <v>22</v>
      </c>
      <c r="C25" s="68" t="s">
        <v>36</v>
      </c>
      <c r="D25" s="69">
        <v>43470</v>
      </c>
      <c r="E25" s="70">
        <v>43602</v>
      </c>
      <c r="F25" s="71">
        <v>3000.78</v>
      </c>
      <c r="G25" s="72">
        <f>I25+M25+K25+O25+Q25+S25+U25+W25+Y25+AA25+AC25+AE25+AG25+AI25+AK25+AM25+AO25+AQ25+AS25+AU25</f>
        <v>15003.900000000001</v>
      </c>
      <c r="H25" s="73"/>
      <c r="I25" s="74"/>
      <c r="J25" s="75"/>
      <c r="K25" s="76"/>
      <c r="L25" s="77"/>
      <c r="M25" s="74"/>
      <c r="N25" s="77"/>
      <c r="O25" s="74"/>
      <c r="P25" s="77"/>
      <c r="Q25" s="74"/>
      <c r="R25" s="75"/>
      <c r="S25" s="76"/>
      <c r="T25" s="77"/>
      <c r="U25" s="74"/>
      <c r="V25" s="75"/>
      <c r="W25" s="76"/>
      <c r="X25" s="77"/>
      <c r="Y25" s="74"/>
      <c r="Z25" s="77"/>
      <c r="AA25" s="74"/>
      <c r="AB25" s="75"/>
      <c r="AC25" s="74"/>
      <c r="AD25" s="75"/>
      <c r="AE25" s="76"/>
      <c r="AF25" s="78">
        <f>((AG25*100%)/$G$25)</f>
        <v>0.19999999999999998</v>
      </c>
      <c r="AG25" s="79">
        <v>3000.78</v>
      </c>
      <c r="AH25" s="78">
        <f>((AI25*100%)/$G$25)</f>
        <v>0.19999999999999998</v>
      </c>
      <c r="AI25" s="83">
        <v>3000.78</v>
      </c>
      <c r="AJ25" s="78">
        <f>((AK25*100%)/$G$25)</f>
        <v>0.19999999999999998</v>
      </c>
      <c r="AK25" s="79">
        <v>3000.78</v>
      </c>
      <c r="AL25" s="78">
        <f>((AM25*100%)/$G$25)</f>
        <v>0.19999999999999998</v>
      </c>
      <c r="AM25" s="83">
        <v>3000.78</v>
      </c>
      <c r="AN25" s="78">
        <f>((AO25*100%)/$G$25)</f>
        <v>0.19999999999999998</v>
      </c>
      <c r="AO25" s="79">
        <v>3000.78</v>
      </c>
      <c r="AP25" s="80"/>
      <c r="AQ25" s="74"/>
      <c r="AR25" s="81"/>
      <c r="AS25" s="76"/>
      <c r="AT25" s="80"/>
      <c r="AU25" s="74"/>
      <c r="AV25" s="13"/>
    </row>
    <row r="26" spans="1:48" s="49" customFormat="1" ht="12" x14ac:dyDescent="0.3">
      <c r="A26" s="55">
        <v>20</v>
      </c>
      <c r="B26" s="65" t="s">
        <v>7</v>
      </c>
      <c r="C26" s="52" t="s">
        <v>38</v>
      </c>
      <c r="D26" s="53">
        <v>43540</v>
      </c>
      <c r="E26" s="54">
        <v>43602</v>
      </c>
      <c r="F26" s="55"/>
      <c r="G26" s="86"/>
      <c r="H26" s="57"/>
      <c r="I26" s="58"/>
      <c r="J26" s="59"/>
      <c r="K26" s="60"/>
      <c r="L26" s="61"/>
      <c r="M26" s="58"/>
      <c r="N26" s="61"/>
      <c r="O26" s="58"/>
      <c r="P26" s="61"/>
      <c r="Q26" s="58"/>
      <c r="R26" s="59"/>
      <c r="S26" s="60"/>
      <c r="T26" s="61"/>
      <c r="U26" s="58"/>
      <c r="V26" s="59"/>
      <c r="W26" s="60"/>
      <c r="X26" s="61"/>
      <c r="Y26" s="58"/>
      <c r="Z26" s="61"/>
      <c r="AA26" s="58"/>
      <c r="AB26" s="59"/>
      <c r="AC26" s="58"/>
      <c r="AD26" s="59"/>
      <c r="AE26" s="60"/>
      <c r="AF26" s="61"/>
      <c r="AG26" s="58"/>
      <c r="AH26" s="59"/>
      <c r="AI26" s="60"/>
      <c r="AJ26" s="61"/>
      <c r="AK26" s="58"/>
      <c r="AL26" s="59"/>
      <c r="AM26" s="60"/>
      <c r="AN26" s="61"/>
      <c r="AO26" s="58"/>
      <c r="AP26" s="62"/>
      <c r="AQ26" s="58"/>
      <c r="AR26" s="63"/>
      <c r="AS26" s="60"/>
      <c r="AT26" s="62"/>
      <c r="AU26" s="58"/>
      <c r="AV26" s="30"/>
    </row>
    <row r="27" spans="1:48" x14ac:dyDescent="0.3">
      <c r="A27" s="66">
        <v>21</v>
      </c>
      <c r="B27" s="67" t="s">
        <v>21</v>
      </c>
      <c r="C27" s="68" t="s">
        <v>39</v>
      </c>
      <c r="D27" s="69">
        <v>43568</v>
      </c>
      <c r="E27" s="70">
        <v>43602</v>
      </c>
      <c r="F27" s="71">
        <v>1271.78</v>
      </c>
      <c r="G27" s="85">
        <f>I27+M27+K27+O27+Q27+S27+U27+W27+Y27+AA27+AC27+AE27+AG27+AI27+AK27+AM27+AO27+AQ27+AS27+AU27</f>
        <v>2543.56</v>
      </c>
      <c r="H27" s="73"/>
      <c r="I27" s="74"/>
      <c r="J27" s="75"/>
      <c r="K27" s="76"/>
      <c r="L27" s="77"/>
      <c r="M27" s="74"/>
      <c r="N27" s="77"/>
      <c r="O27" s="74"/>
      <c r="P27" s="77"/>
      <c r="Q27" s="74"/>
      <c r="R27" s="75"/>
      <c r="S27" s="76"/>
      <c r="T27" s="77"/>
      <c r="U27" s="74"/>
      <c r="V27" s="75"/>
      <c r="W27" s="76"/>
      <c r="X27" s="77"/>
      <c r="Y27" s="74"/>
      <c r="Z27" s="77"/>
      <c r="AA27" s="74"/>
      <c r="AB27" s="75"/>
      <c r="AC27" s="74"/>
      <c r="AD27" s="75"/>
      <c r="AE27" s="76"/>
      <c r="AF27" s="77"/>
      <c r="AG27" s="74"/>
      <c r="AH27" s="75"/>
      <c r="AI27" s="76"/>
      <c r="AJ27" s="77"/>
      <c r="AK27" s="74"/>
      <c r="AL27" s="78">
        <f>((AM27*100%)/$G$27)</f>
        <v>0.5</v>
      </c>
      <c r="AM27" s="83">
        <v>1271.78</v>
      </c>
      <c r="AN27" s="78">
        <f>((AO27*100%)/$G$27)</f>
        <v>0.5</v>
      </c>
      <c r="AO27" s="79">
        <v>1271.78</v>
      </c>
      <c r="AP27" s="80"/>
      <c r="AQ27" s="74"/>
      <c r="AR27" s="81"/>
      <c r="AS27" s="76"/>
      <c r="AT27" s="80"/>
      <c r="AU27" s="74"/>
      <c r="AV27" s="13"/>
    </row>
    <row r="28" spans="1:48" x14ac:dyDescent="0.3">
      <c r="A28" s="66">
        <v>22</v>
      </c>
      <c r="B28" s="67" t="s">
        <v>22</v>
      </c>
      <c r="C28" s="68" t="s">
        <v>38</v>
      </c>
      <c r="D28" s="69">
        <v>43540</v>
      </c>
      <c r="E28" s="70">
        <v>43602</v>
      </c>
      <c r="F28" s="71">
        <v>19383.63</v>
      </c>
      <c r="G28" s="85">
        <f>I28+M28+K28+O28+Q28+S28+U28+W28+Y28+AA28+AC28+AE28+AG28+AI28+AK28+AM28+AO28+AQ28+AS28+AU28</f>
        <v>58150.89</v>
      </c>
      <c r="H28" s="73"/>
      <c r="I28" s="74"/>
      <c r="J28" s="75"/>
      <c r="K28" s="76"/>
      <c r="L28" s="77"/>
      <c r="M28" s="74"/>
      <c r="N28" s="77"/>
      <c r="O28" s="74"/>
      <c r="P28" s="77"/>
      <c r="Q28" s="74"/>
      <c r="R28" s="75"/>
      <c r="S28" s="76"/>
      <c r="T28" s="77"/>
      <c r="U28" s="74"/>
      <c r="V28" s="75"/>
      <c r="W28" s="76"/>
      <c r="X28" s="77"/>
      <c r="Y28" s="74"/>
      <c r="Z28" s="77"/>
      <c r="AA28" s="74"/>
      <c r="AB28" s="75"/>
      <c r="AC28" s="74"/>
      <c r="AD28" s="75"/>
      <c r="AE28" s="76"/>
      <c r="AF28" s="77"/>
      <c r="AG28" s="74"/>
      <c r="AH28" s="75"/>
      <c r="AI28" s="76"/>
      <c r="AJ28" s="78">
        <f>((AK28*100%)/$G$28)</f>
        <v>0.33333333333333337</v>
      </c>
      <c r="AK28" s="79">
        <v>19383.63</v>
      </c>
      <c r="AL28" s="78">
        <f>((AM28*100%)/$G$28)</f>
        <v>0.33333333333333337</v>
      </c>
      <c r="AM28" s="83">
        <v>19383.63</v>
      </c>
      <c r="AN28" s="78">
        <f>((AO28*100%)/$G$28)</f>
        <v>0.33333333333333337</v>
      </c>
      <c r="AO28" s="79">
        <v>19383.63</v>
      </c>
      <c r="AP28" s="80"/>
      <c r="AQ28" s="74"/>
      <c r="AR28" s="81"/>
      <c r="AS28" s="76"/>
      <c r="AT28" s="80"/>
      <c r="AU28" s="74"/>
      <c r="AV28" s="13"/>
    </row>
    <row r="29" spans="1:48" s="49" customFormat="1" ht="12" x14ac:dyDescent="0.3">
      <c r="A29" s="87">
        <v>23</v>
      </c>
      <c r="B29" s="65" t="s">
        <v>10</v>
      </c>
      <c r="C29" s="88" t="s">
        <v>40</v>
      </c>
      <c r="D29" s="89">
        <v>43365</v>
      </c>
      <c r="E29" s="90">
        <v>43523</v>
      </c>
      <c r="F29" s="87"/>
      <c r="G29" s="86"/>
      <c r="H29" s="57"/>
      <c r="I29" s="58"/>
      <c r="J29" s="59"/>
      <c r="K29" s="60"/>
      <c r="L29" s="61"/>
      <c r="M29" s="58"/>
      <c r="N29" s="61"/>
      <c r="O29" s="58"/>
      <c r="P29" s="61"/>
      <c r="Q29" s="58"/>
      <c r="R29" s="59"/>
      <c r="S29" s="60"/>
      <c r="T29" s="61"/>
      <c r="U29" s="58"/>
      <c r="V29" s="59"/>
      <c r="W29" s="60"/>
      <c r="X29" s="61"/>
      <c r="Y29" s="58"/>
      <c r="Z29" s="61"/>
      <c r="AA29" s="58"/>
      <c r="AB29" s="59"/>
      <c r="AC29" s="58"/>
      <c r="AD29" s="59"/>
      <c r="AE29" s="60"/>
      <c r="AF29" s="61"/>
      <c r="AG29" s="58"/>
      <c r="AH29" s="59"/>
      <c r="AI29" s="60"/>
      <c r="AJ29" s="61"/>
      <c r="AK29" s="58"/>
      <c r="AL29" s="59"/>
      <c r="AM29" s="60"/>
      <c r="AN29" s="61"/>
      <c r="AO29" s="58"/>
      <c r="AP29" s="62"/>
      <c r="AQ29" s="58"/>
      <c r="AR29" s="63"/>
      <c r="AS29" s="60"/>
      <c r="AT29" s="62"/>
      <c r="AU29" s="58"/>
      <c r="AV29" s="30"/>
    </row>
    <row r="30" spans="1:48" ht="12" x14ac:dyDescent="0.3">
      <c r="A30" s="91">
        <v>24</v>
      </c>
      <c r="B30" s="67" t="s">
        <v>21</v>
      </c>
      <c r="C30" s="92" t="s">
        <v>92</v>
      </c>
      <c r="D30" s="93">
        <v>43365</v>
      </c>
      <c r="E30" s="94">
        <v>43507</v>
      </c>
      <c r="F30" s="95">
        <v>994.43</v>
      </c>
      <c r="G30" s="85">
        <f>I30+M30+K30+O30+Q30+S30+U30+W30+Y30+AA30+AC30+AE30+AG30+AI30+AK30+AM30+AO30+AQ30+AS30+AU30</f>
        <v>3977.72</v>
      </c>
      <c r="H30" s="73"/>
      <c r="I30" s="74"/>
      <c r="J30" s="75"/>
      <c r="K30" s="76"/>
      <c r="L30" s="77"/>
      <c r="M30" s="74"/>
      <c r="N30" s="77"/>
      <c r="O30" s="74"/>
      <c r="P30" s="61"/>
      <c r="Q30" s="58"/>
      <c r="R30" s="59"/>
      <c r="S30" s="60"/>
      <c r="T30" s="61"/>
      <c r="U30" s="58"/>
      <c r="V30" s="59"/>
      <c r="W30" s="60"/>
      <c r="X30" s="78">
        <f>((Y30*100%)/$G$30)</f>
        <v>0.25</v>
      </c>
      <c r="Y30" s="79">
        <v>994.43</v>
      </c>
      <c r="Z30" s="78">
        <f>((AA30*100%)/$G$30)</f>
        <v>0.25</v>
      </c>
      <c r="AA30" s="79">
        <v>994.43</v>
      </c>
      <c r="AB30" s="84">
        <f>((AC30*100%)/$G$30)</f>
        <v>0.25</v>
      </c>
      <c r="AC30" s="79">
        <v>994.43</v>
      </c>
      <c r="AD30" s="78">
        <f>((AE30*100%)/$G$30)</f>
        <v>0.25</v>
      </c>
      <c r="AE30" s="83">
        <v>994.43</v>
      </c>
      <c r="AF30" s="77"/>
      <c r="AG30" s="74"/>
      <c r="AH30" s="75"/>
      <c r="AI30" s="76"/>
      <c r="AJ30" s="77"/>
      <c r="AK30" s="74"/>
      <c r="AL30" s="75"/>
      <c r="AM30" s="76"/>
      <c r="AN30" s="77"/>
      <c r="AO30" s="74"/>
      <c r="AP30" s="80"/>
      <c r="AQ30" s="74"/>
      <c r="AR30" s="81"/>
      <c r="AS30" s="76"/>
      <c r="AT30" s="80"/>
      <c r="AU30" s="74"/>
      <c r="AV30" s="13"/>
    </row>
    <row r="31" spans="1:48" ht="12" x14ac:dyDescent="0.3">
      <c r="A31" s="91">
        <v>25</v>
      </c>
      <c r="B31" s="67" t="s">
        <v>22</v>
      </c>
      <c r="C31" s="92" t="s">
        <v>41</v>
      </c>
      <c r="D31" s="93">
        <v>43381</v>
      </c>
      <c r="E31" s="94">
        <v>43523</v>
      </c>
      <c r="F31" s="95">
        <v>1235.19</v>
      </c>
      <c r="G31" s="85">
        <f>I31+M31+K31+O31+Q31+S31+U31+W31+Y31+AA31+AC31+AE31+AG31+AI31+AK31+AM31+AO31+AQ31+AS31+AU31</f>
        <v>3705.57</v>
      </c>
      <c r="H31" s="73"/>
      <c r="I31" s="74"/>
      <c r="J31" s="75"/>
      <c r="K31" s="76"/>
      <c r="L31" s="77"/>
      <c r="M31" s="74"/>
      <c r="N31" s="77"/>
      <c r="O31" s="74"/>
      <c r="P31" s="61"/>
      <c r="Q31" s="58"/>
      <c r="R31" s="59"/>
      <c r="S31" s="60"/>
      <c r="T31" s="61"/>
      <c r="U31" s="58"/>
      <c r="V31" s="59"/>
      <c r="W31" s="60"/>
      <c r="X31" s="61"/>
      <c r="Y31" s="58"/>
      <c r="Z31" s="78">
        <f>((AA31*100%)/$G$31)</f>
        <v>0.33333333333333331</v>
      </c>
      <c r="AA31" s="79">
        <v>1235.19</v>
      </c>
      <c r="AB31" s="84">
        <f>((AC31*100%)/$G$31)</f>
        <v>0.33333333333333331</v>
      </c>
      <c r="AC31" s="79">
        <v>1235.19</v>
      </c>
      <c r="AD31" s="78">
        <f>((AE31*100%)/$G$31)</f>
        <v>0.33333333333333331</v>
      </c>
      <c r="AE31" s="83">
        <v>1235.19</v>
      </c>
      <c r="AF31" s="77"/>
      <c r="AG31" s="74"/>
      <c r="AH31" s="75"/>
      <c r="AI31" s="76"/>
      <c r="AJ31" s="77"/>
      <c r="AK31" s="74"/>
      <c r="AL31" s="75"/>
      <c r="AM31" s="76"/>
      <c r="AN31" s="77"/>
      <c r="AO31" s="74"/>
      <c r="AP31" s="80"/>
      <c r="AQ31" s="74"/>
      <c r="AR31" s="81"/>
      <c r="AS31" s="76"/>
      <c r="AT31" s="80"/>
      <c r="AU31" s="74"/>
      <c r="AV31" s="13"/>
    </row>
    <row r="32" spans="1:48" s="49" customFormat="1" ht="36" hidden="1" x14ac:dyDescent="0.3">
      <c r="A32" s="55">
        <v>26</v>
      </c>
      <c r="B32" s="96" t="s">
        <v>42</v>
      </c>
      <c r="C32" s="52" t="s">
        <v>39</v>
      </c>
      <c r="D32" s="53">
        <v>43213</v>
      </c>
      <c r="E32" s="54">
        <v>43247</v>
      </c>
      <c r="F32" s="97">
        <v>8960.2749999999996</v>
      </c>
      <c r="G32" s="86">
        <f>I32+M32+K32+O32+Q32+S32+U32+W32+Y32+AA32+AC32+AE32+AG32+AI32+AK32+AM32+AO32+AQ32+AS32+AU32</f>
        <v>17920.55</v>
      </c>
      <c r="H32" s="57"/>
      <c r="I32" s="58"/>
      <c r="J32" s="59"/>
      <c r="K32" s="60"/>
      <c r="L32" s="61"/>
      <c r="M32" s="58"/>
      <c r="N32" s="98">
        <f>((O32*100%)/$G$32)</f>
        <v>0.5</v>
      </c>
      <c r="O32" s="99">
        <v>8960.2749999999996</v>
      </c>
      <c r="P32" s="98">
        <f>((Q32*100%)/$G$32)</f>
        <v>0.5</v>
      </c>
      <c r="Q32" s="99">
        <v>8960.2749999999996</v>
      </c>
      <c r="R32" s="59"/>
      <c r="S32" s="60"/>
      <c r="T32" s="61"/>
      <c r="U32" s="58"/>
      <c r="V32" s="59"/>
      <c r="W32" s="60"/>
      <c r="X32" s="61"/>
      <c r="Y32" s="58"/>
      <c r="Z32" s="61"/>
      <c r="AA32" s="58"/>
      <c r="AB32" s="59"/>
      <c r="AC32" s="58"/>
      <c r="AD32" s="59"/>
      <c r="AE32" s="60"/>
      <c r="AF32" s="61"/>
      <c r="AG32" s="58"/>
      <c r="AH32" s="59"/>
      <c r="AI32" s="60"/>
      <c r="AJ32" s="61"/>
      <c r="AK32" s="58"/>
      <c r="AL32" s="59"/>
      <c r="AM32" s="60"/>
      <c r="AN32" s="61"/>
      <c r="AO32" s="58"/>
      <c r="AP32" s="62"/>
      <c r="AQ32" s="58"/>
      <c r="AR32" s="63"/>
      <c r="AS32" s="60"/>
      <c r="AT32" s="62"/>
      <c r="AU32" s="58"/>
      <c r="AV32" s="30"/>
    </row>
    <row r="33" spans="1:48" s="49" customFormat="1" ht="24" x14ac:dyDescent="0.3">
      <c r="A33" s="55">
        <v>27</v>
      </c>
      <c r="B33" s="65" t="s">
        <v>43</v>
      </c>
      <c r="C33" s="52" t="s">
        <v>93</v>
      </c>
      <c r="D33" s="53">
        <v>43159</v>
      </c>
      <c r="E33" s="54">
        <v>43202</v>
      </c>
      <c r="F33" s="97">
        <v>8960.2749999999996</v>
      </c>
      <c r="G33" s="86">
        <f>I33+M33+K33+O33+Q33+S33+U33+W33+Y33+AA33+AC33+AE33+AG33+AI33+AK33+AM33+AO33+AQ33+AS33+AU33</f>
        <v>26880.824999999997</v>
      </c>
      <c r="H33" s="57"/>
      <c r="I33" s="58"/>
      <c r="J33" s="98">
        <f>((K33*100%)/$G$33)</f>
        <v>0.33333333333333337</v>
      </c>
      <c r="K33" s="99">
        <v>8960.2749999999996</v>
      </c>
      <c r="L33" s="98">
        <f>((M33*100%)/$G$33)</f>
        <v>0.33333333333333337</v>
      </c>
      <c r="M33" s="99">
        <v>8960.2749999999996</v>
      </c>
      <c r="N33" s="98">
        <f>((O33*100%)/$G$33)</f>
        <v>0.33333333333333337</v>
      </c>
      <c r="O33" s="99">
        <v>8960.2749999999996</v>
      </c>
      <c r="P33" s="61"/>
      <c r="Q33" s="58"/>
      <c r="R33" s="59"/>
      <c r="S33" s="60"/>
      <c r="T33" s="61"/>
      <c r="U33" s="58"/>
      <c r="V33" s="59"/>
      <c r="W33" s="60"/>
      <c r="X33" s="61"/>
      <c r="Y33" s="58"/>
      <c r="Z33" s="61"/>
      <c r="AA33" s="58"/>
      <c r="AB33" s="59"/>
      <c r="AC33" s="58"/>
      <c r="AD33" s="59"/>
      <c r="AE33" s="60"/>
      <c r="AF33" s="61"/>
      <c r="AG33" s="58"/>
      <c r="AH33" s="59"/>
      <c r="AI33" s="60"/>
      <c r="AJ33" s="61"/>
      <c r="AK33" s="58"/>
      <c r="AL33" s="59"/>
      <c r="AM33" s="60"/>
      <c r="AN33" s="61"/>
      <c r="AO33" s="58"/>
      <c r="AP33" s="62"/>
      <c r="AQ33" s="58"/>
      <c r="AR33" s="63"/>
      <c r="AS33" s="60"/>
      <c r="AT33" s="62"/>
      <c r="AU33" s="58"/>
      <c r="AV33" s="30"/>
    </row>
    <row r="34" spans="1:48" s="49" customFormat="1" ht="24" hidden="1" x14ac:dyDescent="0.3">
      <c r="A34" s="55">
        <v>28</v>
      </c>
      <c r="B34" s="100" t="s">
        <v>105</v>
      </c>
      <c r="C34" s="52" t="s">
        <v>44</v>
      </c>
      <c r="D34" s="53">
        <v>43159</v>
      </c>
      <c r="E34" s="54">
        <v>43202</v>
      </c>
      <c r="F34" s="97">
        <v>8960.2749999999996</v>
      </c>
      <c r="G34" s="86">
        <f t="shared" ref="G34:G35" si="0">I34+M34+K34+O34+Q34+S34+U34+W34+Y34+AA34+AC34+AE34+AG34+AI34+AK34+AM34+AO34+AQ34+AS34+AU34</f>
        <v>297.12</v>
      </c>
      <c r="H34" s="57"/>
      <c r="I34" s="58"/>
      <c r="J34" s="98">
        <f>((K34*100%)/$G$34)</f>
        <v>0.5</v>
      </c>
      <c r="K34" s="101">
        <v>148.56</v>
      </c>
      <c r="L34" s="98">
        <f>((M34*100%)/$G$34)</f>
        <v>0.5</v>
      </c>
      <c r="M34" s="99">
        <v>148.56</v>
      </c>
      <c r="N34" s="61"/>
      <c r="O34" s="58"/>
      <c r="P34" s="61"/>
      <c r="Q34" s="58"/>
      <c r="R34" s="59"/>
      <c r="S34" s="60"/>
      <c r="T34" s="61"/>
      <c r="U34" s="58"/>
      <c r="V34" s="59"/>
      <c r="W34" s="60"/>
      <c r="X34" s="61"/>
      <c r="Y34" s="58"/>
      <c r="Z34" s="61"/>
      <c r="AA34" s="58"/>
      <c r="AB34" s="59"/>
      <c r="AC34" s="58"/>
      <c r="AD34" s="59"/>
      <c r="AE34" s="60"/>
      <c r="AF34" s="61"/>
      <c r="AG34" s="58"/>
      <c r="AH34" s="59"/>
      <c r="AI34" s="60"/>
      <c r="AJ34" s="61"/>
      <c r="AK34" s="58"/>
      <c r="AL34" s="59"/>
      <c r="AM34" s="60"/>
      <c r="AN34" s="61"/>
      <c r="AO34" s="58"/>
      <c r="AP34" s="62"/>
      <c r="AQ34" s="58"/>
      <c r="AR34" s="63"/>
      <c r="AS34" s="60"/>
      <c r="AT34" s="62"/>
      <c r="AU34" s="58"/>
      <c r="AV34" s="30"/>
    </row>
    <row r="35" spans="1:48" s="49" customFormat="1" ht="24" x14ac:dyDescent="0.3">
      <c r="A35" s="55">
        <v>29</v>
      </c>
      <c r="B35" s="65" t="s">
        <v>107</v>
      </c>
      <c r="C35" s="52" t="s">
        <v>106</v>
      </c>
      <c r="D35" s="53">
        <v>43159</v>
      </c>
      <c r="E35" s="54">
        <v>43202</v>
      </c>
      <c r="F35" s="97">
        <v>148.56399999999999</v>
      </c>
      <c r="G35" s="86">
        <f t="shared" si="0"/>
        <v>297.12799999999999</v>
      </c>
      <c r="H35" s="57"/>
      <c r="I35" s="58"/>
      <c r="J35" s="98">
        <f>((K35*100%)/$G$35)</f>
        <v>0.5</v>
      </c>
      <c r="K35" s="99">
        <f>F35</f>
        <v>148.56399999999999</v>
      </c>
      <c r="L35" s="98">
        <f>((M35*100%)/$G$35)</f>
        <v>0.5</v>
      </c>
      <c r="M35" s="99">
        <f>F35</f>
        <v>148.56399999999999</v>
      </c>
      <c r="N35" s="61"/>
      <c r="O35" s="58"/>
      <c r="P35" s="61"/>
      <c r="Q35" s="58"/>
      <c r="R35" s="59"/>
      <c r="S35" s="60"/>
      <c r="T35" s="61"/>
      <c r="U35" s="58"/>
      <c r="V35" s="59"/>
      <c r="W35" s="60"/>
      <c r="X35" s="61"/>
      <c r="Y35" s="58"/>
      <c r="Z35" s="61"/>
      <c r="AA35" s="58"/>
      <c r="AB35" s="59"/>
      <c r="AC35" s="58"/>
      <c r="AD35" s="59"/>
      <c r="AE35" s="60"/>
      <c r="AF35" s="61"/>
      <c r="AG35" s="58"/>
      <c r="AH35" s="59"/>
      <c r="AI35" s="60"/>
      <c r="AJ35" s="61"/>
      <c r="AK35" s="58"/>
      <c r="AL35" s="59"/>
      <c r="AM35" s="60"/>
      <c r="AN35" s="61"/>
      <c r="AO35" s="58"/>
      <c r="AP35" s="62"/>
      <c r="AQ35" s="58"/>
      <c r="AR35" s="63"/>
      <c r="AS35" s="60"/>
      <c r="AT35" s="62"/>
      <c r="AU35" s="58"/>
      <c r="AV35" s="30"/>
    </row>
    <row r="36" spans="1:48" s="49" customFormat="1" ht="12" x14ac:dyDescent="0.3">
      <c r="A36" s="55">
        <v>30</v>
      </c>
      <c r="B36" s="51" t="s">
        <v>13</v>
      </c>
      <c r="C36" s="52" t="s">
        <v>45</v>
      </c>
      <c r="D36" s="53">
        <v>43103</v>
      </c>
      <c r="E36" s="54">
        <v>43499</v>
      </c>
      <c r="F36" s="55"/>
      <c r="G36" s="86"/>
      <c r="H36" s="57"/>
      <c r="I36" s="58"/>
      <c r="J36" s="59"/>
      <c r="K36" s="60"/>
      <c r="L36" s="61"/>
      <c r="M36" s="58"/>
      <c r="N36" s="61"/>
      <c r="O36" s="58"/>
      <c r="P36" s="61"/>
      <c r="Q36" s="58"/>
      <c r="R36" s="59"/>
      <c r="S36" s="60"/>
      <c r="T36" s="61"/>
      <c r="U36" s="58"/>
      <c r="V36" s="59"/>
      <c r="W36" s="60"/>
      <c r="X36" s="61"/>
      <c r="Y36" s="58"/>
      <c r="Z36" s="61"/>
      <c r="AA36" s="58"/>
      <c r="AB36" s="59"/>
      <c r="AC36" s="58"/>
      <c r="AD36" s="59"/>
      <c r="AE36" s="60"/>
      <c r="AF36" s="61"/>
      <c r="AG36" s="58"/>
      <c r="AH36" s="59"/>
      <c r="AI36" s="60"/>
      <c r="AJ36" s="61"/>
      <c r="AK36" s="58"/>
      <c r="AL36" s="59"/>
      <c r="AM36" s="60"/>
      <c r="AN36" s="61"/>
      <c r="AO36" s="58"/>
      <c r="AP36" s="62"/>
      <c r="AQ36" s="58"/>
      <c r="AR36" s="63"/>
      <c r="AS36" s="60"/>
      <c r="AT36" s="62"/>
      <c r="AU36" s="58"/>
      <c r="AV36" s="30"/>
    </row>
    <row r="37" spans="1:48" s="49" customFormat="1" ht="12" x14ac:dyDescent="0.3">
      <c r="A37" s="55">
        <v>31</v>
      </c>
      <c r="B37" s="51" t="s">
        <v>5</v>
      </c>
      <c r="C37" s="52" t="s">
        <v>87</v>
      </c>
      <c r="D37" s="53">
        <v>43164</v>
      </c>
      <c r="E37" s="54">
        <v>43496</v>
      </c>
      <c r="F37" s="55"/>
      <c r="G37" s="86"/>
      <c r="H37" s="57"/>
      <c r="I37" s="58"/>
      <c r="J37" s="59"/>
      <c r="K37" s="60"/>
      <c r="L37" s="61"/>
      <c r="M37" s="58"/>
      <c r="N37" s="61"/>
      <c r="O37" s="58"/>
      <c r="P37" s="61"/>
      <c r="Q37" s="58"/>
      <c r="R37" s="59"/>
      <c r="S37" s="60"/>
      <c r="T37" s="61"/>
      <c r="U37" s="58"/>
      <c r="V37" s="59"/>
      <c r="W37" s="60"/>
      <c r="X37" s="61"/>
      <c r="Y37" s="58"/>
      <c r="Z37" s="61"/>
      <c r="AA37" s="58"/>
      <c r="AB37" s="59"/>
      <c r="AC37" s="58"/>
      <c r="AD37" s="59"/>
      <c r="AE37" s="60"/>
      <c r="AF37" s="61"/>
      <c r="AG37" s="58"/>
      <c r="AH37" s="59"/>
      <c r="AI37" s="60"/>
      <c r="AJ37" s="61"/>
      <c r="AK37" s="58"/>
      <c r="AL37" s="59"/>
      <c r="AM37" s="60"/>
      <c r="AN37" s="61"/>
      <c r="AO37" s="58"/>
      <c r="AP37" s="62"/>
      <c r="AQ37" s="58"/>
      <c r="AR37" s="63"/>
      <c r="AS37" s="60"/>
      <c r="AT37" s="62"/>
      <c r="AU37" s="58"/>
      <c r="AV37" s="30"/>
    </row>
    <row r="38" spans="1:48" s="49" customFormat="1" ht="12" x14ac:dyDescent="0.3">
      <c r="A38" s="55">
        <v>32</v>
      </c>
      <c r="B38" s="51" t="s">
        <v>3</v>
      </c>
      <c r="C38" s="52" t="s">
        <v>86</v>
      </c>
      <c r="D38" s="53">
        <v>43164</v>
      </c>
      <c r="E38" s="54">
        <v>43496</v>
      </c>
      <c r="F38" s="55"/>
      <c r="G38" s="86"/>
      <c r="H38" s="57"/>
      <c r="I38" s="58"/>
      <c r="J38" s="59"/>
      <c r="K38" s="60"/>
      <c r="L38" s="61"/>
      <c r="M38" s="58"/>
      <c r="N38" s="61"/>
      <c r="O38" s="58"/>
      <c r="P38" s="61"/>
      <c r="Q38" s="58"/>
      <c r="R38" s="59"/>
      <c r="S38" s="60"/>
      <c r="T38" s="61"/>
      <c r="U38" s="58"/>
      <c r="V38" s="59"/>
      <c r="W38" s="60"/>
      <c r="X38" s="61"/>
      <c r="Y38" s="58"/>
      <c r="Z38" s="61"/>
      <c r="AA38" s="58"/>
      <c r="AB38" s="59"/>
      <c r="AC38" s="58"/>
      <c r="AD38" s="59"/>
      <c r="AE38" s="60"/>
      <c r="AF38" s="61"/>
      <c r="AG38" s="58"/>
      <c r="AH38" s="59"/>
      <c r="AI38" s="60"/>
      <c r="AJ38" s="61"/>
      <c r="AK38" s="58"/>
      <c r="AL38" s="59"/>
      <c r="AM38" s="60"/>
      <c r="AN38" s="61"/>
      <c r="AO38" s="58"/>
      <c r="AP38" s="62"/>
      <c r="AQ38" s="58"/>
      <c r="AR38" s="63"/>
      <c r="AS38" s="60"/>
      <c r="AT38" s="62"/>
      <c r="AU38" s="58"/>
      <c r="AV38" s="30"/>
    </row>
    <row r="39" spans="1:48" ht="12" x14ac:dyDescent="0.3">
      <c r="A39" s="66">
        <v>33</v>
      </c>
      <c r="B39" s="102" t="s">
        <v>21</v>
      </c>
      <c r="C39" s="68" t="s">
        <v>47</v>
      </c>
      <c r="D39" s="69">
        <v>43180</v>
      </c>
      <c r="E39" s="70">
        <v>43196</v>
      </c>
      <c r="F39" s="71">
        <v>2034.53</v>
      </c>
      <c r="G39" s="85">
        <f>I39+M39+K39+O39+Q39+S39+U39+W39+Y39+AA39+AC39+AE39+AG39+AI39+AK39+AM39+AO39+AQ39+AS39+AU39</f>
        <v>2034.53</v>
      </c>
      <c r="H39" s="73"/>
      <c r="I39" s="74"/>
      <c r="J39" s="59"/>
      <c r="K39" s="60"/>
      <c r="L39" s="61"/>
      <c r="M39" s="58"/>
      <c r="N39" s="78">
        <f>((O39*100%)/$G$39)</f>
        <v>1</v>
      </c>
      <c r="O39" s="79">
        <v>2034.53</v>
      </c>
      <c r="P39" s="61"/>
      <c r="Q39" s="58"/>
      <c r="R39" s="75"/>
      <c r="S39" s="76"/>
      <c r="T39" s="77"/>
      <c r="U39" s="74"/>
      <c r="V39" s="75"/>
      <c r="W39" s="76"/>
      <c r="X39" s="77"/>
      <c r="Y39" s="74"/>
      <c r="Z39" s="77"/>
      <c r="AA39" s="74"/>
      <c r="AB39" s="75"/>
      <c r="AC39" s="74"/>
      <c r="AD39" s="75"/>
      <c r="AE39" s="76"/>
      <c r="AF39" s="77"/>
      <c r="AG39" s="74"/>
      <c r="AH39" s="75"/>
      <c r="AI39" s="76"/>
      <c r="AJ39" s="77"/>
      <c r="AK39" s="74"/>
      <c r="AL39" s="75"/>
      <c r="AM39" s="76"/>
      <c r="AN39" s="77"/>
      <c r="AO39" s="74"/>
      <c r="AP39" s="80"/>
      <c r="AQ39" s="74"/>
      <c r="AR39" s="81"/>
      <c r="AS39" s="76"/>
      <c r="AT39" s="80"/>
      <c r="AU39" s="74"/>
      <c r="AV39" s="13"/>
    </row>
    <row r="40" spans="1:48" ht="12" x14ac:dyDescent="0.3">
      <c r="A40" s="66">
        <v>34</v>
      </c>
      <c r="B40" s="102" t="s">
        <v>22</v>
      </c>
      <c r="C40" s="68" t="s">
        <v>23</v>
      </c>
      <c r="D40" s="69">
        <v>43178</v>
      </c>
      <c r="E40" s="70">
        <v>43185</v>
      </c>
      <c r="F40" s="71">
        <v>115.13</v>
      </c>
      <c r="G40" s="85">
        <f>I40+M40+K40+O40+Q40+S40+U40+W40+Y40+AA40+AC40+AE40+AG40+AI40+AK40+AM40+AO40+AQ40+AS40+AU40</f>
        <v>115.13</v>
      </c>
      <c r="H40" s="73"/>
      <c r="I40" s="74"/>
      <c r="J40" s="75"/>
      <c r="K40" s="76"/>
      <c r="L40" s="61"/>
      <c r="M40" s="58"/>
      <c r="N40" s="78">
        <f>((O40*100%)/$G$40)</f>
        <v>1</v>
      </c>
      <c r="O40" s="79">
        <v>115.13</v>
      </c>
      <c r="P40" s="77"/>
      <c r="Q40" s="74"/>
      <c r="R40" s="75"/>
      <c r="S40" s="76"/>
      <c r="T40" s="77"/>
      <c r="U40" s="74"/>
      <c r="V40" s="75"/>
      <c r="W40" s="76"/>
      <c r="X40" s="77"/>
      <c r="Y40" s="74"/>
      <c r="Z40" s="77"/>
      <c r="AA40" s="74"/>
      <c r="AB40" s="75"/>
      <c r="AC40" s="74"/>
      <c r="AD40" s="75"/>
      <c r="AE40" s="76"/>
      <c r="AF40" s="77"/>
      <c r="AG40" s="74"/>
      <c r="AH40" s="75"/>
      <c r="AI40" s="76"/>
      <c r="AJ40" s="77"/>
      <c r="AK40" s="74"/>
      <c r="AL40" s="75"/>
      <c r="AM40" s="76"/>
      <c r="AN40" s="77"/>
      <c r="AO40" s="74"/>
      <c r="AP40" s="80"/>
      <c r="AQ40" s="74"/>
      <c r="AR40" s="81"/>
      <c r="AS40" s="76"/>
      <c r="AT40" s="80"/>
      <c r="AU40" s="74"/>
      <c r="AV40" s="13"/>
    </row>
    <row r="41" spans="1:48" s="49" customFormat="1" ht="12" x14ac:dyDescent="0.3">
      <c r="A41" s="55">
        <v>35</v>
      </c>
      <c r="B41" s="51" t="s">
        <v>16</v>
      </c>
      <c r="C41" s="52" t="s">
        <v>46</v>
      </c>
      <c r="D41" s="53">
        <v>43192</v>
      </c>
      <c r="E41" s="54">
        <v>43496</v>
      </c>
      <c r="F41" s="55"/>
      <c r="G41" s="86"/>
      <c r="H41" s="57"/>
      <c r="I41" s="58"/>
      <c r="J41" s="59"/>
      <c r="K41" s="60"/>
      <c r="L41" s="61"/>
      <c r="M41" s="58"/>
      <c r="N41" s="61"/>
      <c r="O41" s="58"/>
      <c r="P41" s="61"/>
      <c r="Q41" s="58"/>
      <c r="R41" s="59"/>
      <c r="S41" s="60"/>
      <c r="T41" s="61"/>
      <c r="U41" s="58"/>
      <c r="V41" s="59"/>
      <c r="W41" s="60"/>
      <c r="X41" s="61"/>
      <c r="Y41" s="58"/>
      <c r="Z41" s="61"/>
      <c r="AA41" s="58"/>
      <c r="AB41" s="59"/>
      <c r="AC41" s="58"/>
      <c r="AD41" s="59"/>
      <c r="AE41" s="60"/>
      <c r="AF41" s="61"/>
      <c r="AG41" s="58"/>
      <c r="AH41" s="59"/>
      <c r="AI41" s="60"/>
      <c r="AJ41" s="61"/>
      <c r="AK41" s="58"/>
      <c r="AL41" s="59"/>
      <c r="AM41" s="60"/>
      <c r="AN41" s="61"/>
      <c r="AO41" s="58"/>
      <c r="AP41" s="62"/>
      <c r="AQ41" s="58"/>
      <c r="AR41" s="63"/>
      <c r="AS41" s="60"/>
      <c r="AT41" s="62"/>
      <c r="AU41" s="58"/>
      <c r="AV41" s="30"/>
    </row>
    <row r="42" spans="1:48" ht="22.8" x14ac:dyDescent="0.3">
      <c r="A42" s="91">
        <v>36</v>
      </c>
      <c r="B42" s="102" t="s">
        <v>25</v>
      </c>
      <c r="C42" s="92" t="s">
        <v>104</v>
      </c>
      <c r="D42" s="93">
        <v>43253</v>
      </c>
      <c r="E42" s="94">
        <v>43131</v>
      </c>
      <c r="F42" s="95">
        <v>1364.73</v>
      </c>
      <c r="G42" s="85">
        <f>I42+M42+K42+O42+Q42+S42+U42+W42+Y42+AA42+AC42+AE42+AG42+AI42+AK42+AM42+AO42+AQ42+AS42+AU42</f>
        <v>12282.569999999998</v>
      </c>
      <c r="H42" s="73"/>
      <c r="I42" s="74"/>
      <c r="J42" s="75"/>
      <c r="K42" s="76"/>
      <c r="L42" s="77"/>
      <c r="M42" s="74"/>
      <c r="N42" s="61"/>
      <c r="O42" s="58"/>
      <c r="P42" s="61"/>
      <c r="Q42" s="58"/>
      <c r="R42" s="78">
        <f>((S42*100%)/$G$42)</f>
        <v>0.11111111111111113</v>
      </c>
      <c r="S42" s="83">
        <v>1364.73</v>
      </c>
      <c r="T42" s="78">
        <f>((U42*100%)/$G$42)</f>
        <v>0.11111111111111113</v>
      </c>
      <c r="U42" s="79">
        <v>1364.73</v>
      </c>
      <c r="V42" s="78">
        <f>((W42*100%)/$G$42)</f>
        <v>0.11111111111111113</v>
      </c>
      <c r="W42" s="83">
        <v>1364.73</v>
      </c>
      <c r="X42" s="78">
        <f>((Y42*100%)/$G$42)</f>
        <v>0.11111111111111113</v>
      </c>
      <c r="Y42" s="79">
        <v>1364.73</v>
      </c>
      <c r="Z42" s="78">
        <f>((AA42*100%)/$G$42)</f>
        <v>0.11111111111111113</v>
      </c>
      <c r="AA42" s="79">
        <v>1364.73</v>
      </c>
      <c r="AB42" s="84">
        <f>((AC42*100%)/$G$42)</f>
        <v>0.11111111111111113</v>
      </c>
      <c r="AC42" s="79">
        <v>1364.73</v>
      </c>
      <c r="AD42" s="78">
        <f>((AE42*100%)/$G$42)</f>
        <v>0.11111111111111113</v>
      </c>
      <c r="AE42" s="83">
        <v>1364.73</v>
      </c>
      <c r="AF42" s="78">
        <f>((AG42*100%)/$G$42)</f>
        <v>0.11111111111111113</v>
      </c>
      <c r="AG42" s="79">
        <v>1364.73</v>
      </c>
      <c r="AH42" s="78">
        <f>((AI42*100%)/$G$42)</f>
        <v>0.11111111111111113</v>
      </c>
      <c r="AI42" s="79">
        <v>1364.73</v>
      </c>
      <c r="AJ42" s="77"/>
      <c r="AK42" s="74"/>
      <c r="AL42" s="75"/>
      <c r="AM42" s="76"/>
      <c r="AN42" s="77"/>
      <c r="AO42" s="74"/>
      <c r="AP42" s="80"/>
      <c r="AQ42" s="74"/>
      <c r="AR42" s="81"/>
      <c r="AS42" s="76"/>
      <c r="AT42" s="80"/>
      <c r="AU42" s="74"/>
      <c r="AV42" s="13"/>
    </row>
    <row r="43" spans="1:48" ht="22.8" x14ac:dyDescent="0.3">
      <c r="A43" s="91">
        <v>37</v>
      </c>
      <c r="B43" s="102" t="s">
        <v>27</v>
      </c>
      <c r="C43" s="92" t="s">
        <v>85</v>
      </c>
      <c r="D43" s="93">
        <v>43192</v>
      </c>
      <c r="E43" s="94">
        <v>42501</v>
      </c>
      <c r="F43" s="95">
        <v>86.68</v>
      </c>
      <c r="G43" s="85">
        <f>I43+M43+K43+O43+Q43+S43+U43+W43+Y43+AA43+AC43+AE43+AG43+AI43+AK43+AM43+AO43+AQ43+AS43+AU43</f>
        <v>173.36</v>
      </c>
      <c r="H43" s="73"/>
      <c r="I43" s="74"/>
      <c r="J43" s="75"/>
      <c r="K43" s="76"/>
      <c r="L43" s="77"/>
      <c r="M43" s="74"/>
      <c r="N43" s="78">
        <f>((O43*100%)/$G$43)</f>
        <v>0.5</v>
      </c>
      <c r="O43" s="79">
        <v>86.68</v>
      </c>
      <c r="P43" s="78">
        <f>((Q43*100%)/$G$43)</f>
        <v>0.5</v>
      </c>
      <c r="Q43" s="79">
        <v>86.68</v>
      </c>
      <c r="R43" s="75"/>
      <c r="S43" s="76"/>
      <c r="T43" s="77"/>
      <c r="U43" s="74"/>
      <c r="V43" s="75"/>
      <c r="W43" s="76"/>
      <c r="X43" s="77"/>
      <c r="Y43" s="74"/>
      <c r="Z43" s="77"/>
      <c r="AA43" s="74"/>
      <c r="AB43" s="75"/>
      <c r="AC43" s="74"/>
      <c r="AD43" s="75"/>
      <c r="AE43" s="76"/>
      <c r="AF43" s="77"/>
      <c r="AG43" s="74"/>
      <c r="AH43" s="75"/>
      <c r="AI43" s="76"/>
      <c r="AJ43" s="77"/>
      <c r="AK43" s="74"/>
      <c r="AL43" s="75"/>
      <c r="AM43" s="76"/>
      <c r="AN43" s="77"/>
      <c r="AO43" s="74"/>
      <c r="AP43" s="80"/>
      <c r="AQ43" s="74"/>
      <c r="AR43" s="81"/>
      <c r="AS43" s="76"/>
      <c r="AT43" s="80"/>
      <c r="AU43" s="74"/>
      <c r="AV43" s="13"/>
    </row>
    <row r="44" spans="1:48" x14ac:dyDescent="0.3">
      <c r="A44" s="91">
        <v>38</v>
      </c>
      <c r="B44" s="102" t="s">
        <v>22</v>
      </c>
      <c r="C44" s="92" t="s">
        <v>85</v>
      </c>
      <c r="D44" s="93">
        <v>43192</v>
      </c>
      <c r="E44" s="94">
        <v>42501</v>
      </c>
      <c r="F44" s="95">
        <v>7619.48</v>
      </c>
      <c r="G44" s="85">
        <f>I44+M44+K44+O44+Q44+S44+U44+W44+Y44+AA44+AC44+AE44+AG44+AI44+AK44+AM44+AO44+AQ44+AS44+AU44</f>
        <v>15238.96</v>
      </c>
      <c r="H44" s="73"/>
      <c r="I44" s="74"/>
      <c r="J44" s="75"/>
      <c r="K44" s="76"/>
      <c r="L44" s="77"/>
      <c r="M44" s="74"/>
      <c r="N44" s="78">
        <f>((O44*100%)/$G$44)</f>
        <v>0.5</v>
      </c>
      <c r="O44" s="79">
        <v>7619.48</v>
      </c>
      <c r="P44" s="78">
        <f>((Q44*100%)/$G$44)</f>
        <v>0.5</v>
      </c>
      <c r="Q44" s="79">
        <v>7619.48</v>
      </c>
      <c r="R44" s="75"/>
      <c r="S44" s="76"/>
      <c r="T44" s="77"/>
      <c r="U44" s="74"/>
      <c r="V44" s="75"/>
      <c r="W44" s="76"/>
      <c r="X44" s="77"/>
      <c r="Y44" s="74"/>
      <c r="Z44" s="77"/>
      <c r="AA44" s="74"/>
      <c r="AB44" s="75"/>
      <c r="AC44" s="74"/>
      <c r="AD44" s="75"/>
      <c r="AE44" s="76"/>
      <c r="AF44" s="77"/>
      <c r="AG44" s="74"/>
      <c r="AH44" s="75"/>
      <c r="AI44" s="76"/>
      <c r="AJ44" s="77"/>
      <c r="AK44" s="74"/>
      <c r="AL44" s="75"/>
      <c r="AM44" s="76"/>
      <c r="AN44" s="77"/>
      <c r="AO44" s="74"/>
      <c r="AP44" s="80"/>
      <c r="AQ44" s="74"/>
      <c r="AR44" s="81"/>
      <c r="AS44" s="76"/>
      <c r="AT44" s="80"/>
      <c r="AU44" s="74"/>
      <c r="AV44" s="13"/>
    </row>
    <row r="45" spans="1:48" s="49" customFormat="1" ht="12" x14ac:dyDescent="0.3">
      <c r="A45" s="55">
        <v>39</v>
      </c>
      <c r="B45" s="51" t="s">
        <v>4</v>
      </c>
      <c r="C45" s="52" t="s">
        <v>33</v>
      </c>
      <c r="D45" s="53">
        <v>43256</v>
      </c>
      <c r="E45" s="54">
        <v>43496</v>
      </c>
      <c r="F45" s="55"/>
      <c r="G45" s="86"/>
      <c r="H45" s="57"/>
      <c r="I45" s="58"/>
      <c r="J45" s="59"/>
      <c r="K45" s="60"/>
      <c r="L45" s="61"/>
      <c r="M45" s="58"/>
      <c r="N45" s="61"/>
      <c r="O45" s="58"/>
      <c r="P45" s="61"/>
      <c r="Q45" s="58"/>
      <c r="R45" s="59"/>
      <c r="S45" s="60"/>
      <c r="T45" s="61"/>
      <c r="U45" s="58"/>
      <c r="V45" s="59"/>
      <c r="W45" s="60"/>
      <c r="X45" s="61"/>
      <c r="Y45" s="58"/>
      <c r="Z45" s="61"/>
      <c r="AA45" s="58"/>
      <c r="AB45" s="59"/>
      <c r="AC45" s="58"/>
      <c r="AD45" s="59"/>
      <c r="AE45" s="60"/>
      <c r="AF45" s="61"/>
      <c r="AG45" s="58"/>
      <c r="AH45" s="59"/>
      <c r="AI45" s="60"/>
      <c r="AJ45" s="61"/>
      <c r="AK45" s="58"/>
      <c r="AL45" s="59"/>
      <c r="AM45" s="60"/>
      <c r="AN45" s="61"/>
      <c r="AO45" s="58"/>
      <c r="AP45" s="62"/>
      <c r="AQ45" s="58"/>
      <c r="AR45" s="63"/>
      <c r="AS45" s="60"/>
      <c r="AT45" s="62"/>
      <c r="AU45" s="58"/>
      <c r="AV45" s="13"/>
    </row>
    <row r="46" spans="1:48" ht="22.8" x14ac:dyDescent="0.3">
      <c r="A46" s="66">
        <v>40</v>
      </c>
      <c r="B46" s="102" t="s">
        <v>25</v>
      </c>
      <c r="C46" s="68" t="s">
        <v>84</v>
      </c>
      <c r="D46" s="69">
        <v>43232</v>
      </c>
      <c r="E46" s="70">
        <v>43496</v>
      </c>
      <c r="F46" s="71">
        <v>1349.86</v>
      </c>
      <c r="G46" s="85">
        <f>I46+M46+K46+O46+Q46+S46+U46+W46+Y46+AA46+AC46+AE46+AG46+AI46+AK46+AM46+AO46+AQ46+AS46+AU46</f>
        <v>13498.6</v>
      </c>
      <c r="H46" s="73"/>
      <c r="I46" s="74"/>
      <c r="J46" s="75"/>
      <c r="K46" s="76"/>
      <c r="L46" s="77"/>
      <c r="M46" s="74"/>
      <c r="N46" s="77"/>
      <c r="O46" s="74"/>
      <c r="P46" s="78">
        <f>((Q46*100%)/$G$46)</f>
        <v>9.9999999999999992E-2</v>
      </c>
      <c r="Q46" s="83">
        <v>1349.86</v>
      </c>
      <c r="R46" s="78">
        <f>((S46*100%)/$G$46)</f>
        <v>9.9999999999999992E-2</v>
      </c>
      <c r="S46" s="83">
        <v>1349.86</v>
      </c>
      <c r="T46" s="78">
        <f>((U46*100%)/$G$46)</f>
        <v>9.9999999999999992E-2</v>
      </c>
      <c r="U46" s="79">
        <v>1349.86</v>
      </c>
      <c r="V46" s="78">
        <f>((W46*100%)/$G$46)</f>
        <v>9.9999999999999992E-2</v>
      </c>
      <c r="W46" s="83">
        <v>1349.86</v>
      </c>
      <c r="X46" s="78">
        <f>((Y46*100%)/$G$46)</f>
        <v>9.9999999999999992E-2</v>
      </c>
      <c r="Y46" s="79">
        <v>1349.86</v>
      </c>
      <c r="Z46" s="78">
        <f>((AA46*100%)/$G$46)</f>
        <v>9.9999999999999992E-2</v>
      </c>
      <c r="AA46" s="79">
        <v>1349.86</v>
      </c>
      <c r="AB46" s="84">
        <f>((AC46*100%)/$G$46)</f>
        <v>9.9999999999999992E-2</v>
      </c>
      <c r="AC46" s="79">
        <v>1349.86</v>
      </c>
      <c r="AD46" s="78">
        <f>((AE46*100%)/$G$46)</f>
        <v>9.9999999999999992E-2</v>
      </c>
      <c r="AE46" s="83">
        <v>1349.86</v>
      </c>
      <c r="AF46" s="78">
        <f>((AG46*100%)/$G$46)</f>
        <v>9.9999999999999992E-2</v>
      </c>
      <c r="AG46" s="79">
        <v>1349.86</v>
      </c>
      <c r="AH46" s="78">
        <f>((AI46*100%)/$G$46)</f>
        <v>9.9999999999999992E-2</v>
      </c>
      <c r="AI46" s="79">
        <v>1349.86</v>
      </c>
      <c r="AJ46" s="77"/>
      <c r="AK46" s="74"/>
      <c r="AL46" s="75"/>
      <c r="AM46" s="76"/>
      <c r="AN46" s="77"/>
      <c r="AO46" s="74"/>
      <c r="AP46" s="80"/>
      <c r="AQ46" s="74"/>
      <c r="AR46" s="81"/>
      <c r="AS46" s="76"/>
      <c r="AT46" s="80"/>
      <c r="AU46" s="74"/>
      <c r="AV46" s="13"/>
    </row>
    <row r="47" spans="1:48" ht="22.8" x14ac:dyDescent="0.3">
      <c r="A47" s="66">
        <v>41</v>
      </c>
      <c r="B47" s="102" t="s">
        <v>27</v>
      </c>
      <c r="C47" s="68" t="s">
        <v>83</v>
      </c>
      <c r="D47" s="69">
        <v>43252</v>
      </c>
      <c r="E47" s="70">
        <v>43301</v>
      </c>
      <c r="F47" s="71">
        <v>1227.57</v>
      </c>
      <c r="G47" s="85">
        <f>I47+M47+K47+O47+Q47+S47+U47+W47+Y47+AA47+AC47+AE47+AG47+AI47+AK47+AM47+AO47+AQ47+AS47+AU47</f>
        <v>3682.71</v>
      </c>
      <c r="H47" s="73"/>
      <c r="I47" s="74"/>
      <c r="J47" s="75"/>
      <c r="K47" s="76"/>
      <c r="L47" s="77"/>
      <c r="M47" s="74"/>
      <c r="N47" s="77"/>
      <c r="O47" s="74"/>
      <c r="P47" s="77"/>
      <c r="Q47" s="74"/>
      <c r="R47" s="78">
        <f>((S47*100%)/$G$47)</f>
        <v>0.33333333333333331</v>
      </c>
      <c r="S47" s="83">
        <v>1227.57</v>
      </c>
      <c r="T47" s="78">
        <f>((U47*100%)/$G$47)</f>
        <v>0.33333333333333331</v>
      </c>
      <c r="U47" s="79">
        <v>1227.57</v>
      </c>
      <c r="V47" s="78">
        <f>((W47*100%)/$G$47)</f>
        <v>0.33333333333333331</v>
      </c>
      <c r="W47" s="79">
        <v>1227.57</v>
      </c>
      <c r="X47" s="75"/>
      <c r="Y47" s="74"/>
      <c r="Z47" s="77"/>
      <c r="AA47" s="74"/>
      <c r="AB47" s="75"/>
      <c r="AC47" s="74"/>
      <c r="AD47" s="75"/>
      <c r="AE47" s="76"/>
      <c r="AF47" s="77"/>
      <c r="AG47" s="74"/>
      <c r="AH47" s="75"/>
      <c r="AI47" s="76"/>
      <c r="AJ47" s="77"/>
      <c r="AK47" s="74"/>
      <c r="AL47" s="75"/>
      <c r="AM47" s="76"/>
      <c r="AN47" s="77"/>
      <c r="AO47" s="74"/>
      <c r="AP47" s="80"/>
      <c r="AQ47" s="74"/>
      <c r="AR47" s="81"/>
      <c r="AS47" s="76"/>
      <c r="AT47" s="80"/>
      <c r="AU47" s="74"/>
      <c r="AV47" s="13"/>
    </row>
    <row r="48" spans="1:48" x14ac:dyDescent="0.3">
      <c r="A48" s="66">
        <v>42</v>
      </c>
      <c r="B48" s="102" t="s">
        <v>22</v>
      </c>
      <c r="C48" s="68" t="s">
        <v>84</v>
      </c>
      <c r="D48" s="69">
        <v>43232</v>
      </c>
      <c r="E48" s="70">
        <v>43496</v>
      </c>
      <c r="F48" s="71">
        <v>11533.45</v>
      </c>
      <c r="G48" s="85">
        <f>I48+M48+K48+O48+Q48+S48+U48+W48+Y48+AA48+AC48+AE48+AG48+AI48+AK48+AM48+AO48+AQ48+AS48+AU48</f>
        <v>115334.49999999999</v>
      </c>
      <c r="H48" s="73"/>
      <c r="I48" s="74"/>
      <c r="J48" s="75"/>
      <c r="K48" s="76"/>
      <c r="L48" s="77"/>
      <c r="M48" s="74"/>
      <c r="N48" s="77"/>
      <c r="O48" s="74"/>
      <c r="P48" s="78">
        <f>((Q48*100%)/$G$48)</f>
        <v>0.10000000000000002</v>
      </c>
      <c r="Q48" s="83">
        <v>11533.45</v>
      </c>
      <c r="R48" s="78">
        <f>((S48*100%)/$G$48)</f>
        <v>0.10000000000000002</v>
      </c>
      <c r="S48" s="83">
        <v>11533.45</v>
      </c>
      <c r="T48" s="78">
        <f>((U48*100%)/$G$48)</f>
        <v>0.10000000000000002</v>
      </c>
      <c r="U48" s="83">
        <v>11533.45</v>
      </c>
      <c r="V48" s="78">
        <f>((W48*100%)/$G$48)</f>
        <v>0.10000000000000002</v>
      </c>
      <c r="W48" s="83">
        <v>11533.45</v>
      </c>
      <c r="X48" s="78">
        <f>((Y48*100%)/$G$48)</f>
        <v>0.10000000000000002</v>
      </c>
      <c r="Y48" s="83">
        <v>11533.45</v>
      </c>
      <c r="Z48" s="78">
        <f>((AA48*100%)/$G$48)</f>
        <v>0.10000000000000002</v>
      </c>
      <c r="AA48" s="79">
        <v>11533.45</v>
      </c>
      <c r="AB48" s="84">
        <f>((AC48*100%)/$G$48)</f>
        <v>0.10000000000000002</v>
      </c>
      <c r="AC48" s="83">
        <v>11533.45</v>
      </c>
      <c r="AD48" s="78">
        <f>((AE48*100%)/$G$48)</f>
        <v>0.10000000000000002</v>
      </c>
      <c r="AE48" s="83">
        <v>11533.45</v>
      </c>
      <c r="AF48" s="78">
        <f>((AG48*100%)/$G$48)</f>
        <v>0.10000000000000002</v>
      </c>
      <c r="AG48" s="79">
        <v>11533.45</v>
      </c>
      <c r="AH48" s="78">
        <f>((AI48*100%)/$G$48)</f>
        <v>0.10000000000000002</v>
      </c>
      <c r="AI48" s="79">
        <v>11533.45</v>
      </c>
      <c r="AJ48" s="77"/>
      <c r="AK48" s="74"/>
      <c r="AL48" s="75"/>
      <c r="AM48" s="76"/>
      <c r="AN48" s="77"/>
      <c r="AO48" s="74"/>
      <c r="AP48" s="80"/>
      <c r="AQ48" s="74"/>
      <c r="AR48" s="81"/>
      <c r="AS48" s="76"/>
      <c r="AT48" s="80"/>
      <c r="AU48" s="74"/>
      <c r="AV48" s="13"/>
    </row>
    <row r="49" spans="1:48" s="49" customFormat="1" ht="24" x14ac:dyDescent="0.3">
      <c r="A49" s="55">
        <v>43</v>
      </c>
      <c r="B49" s="51" t="s">
        <v>49</v>
      </c>
      <c r="C49" s="52" t="s">
        <v>34</v>
      </c>
      <c r="D49" s="53">
        <v>43632</v>
      </c>
      <c r="E49" s="54">
        <v>43496</v>
      </c>
      <c r="F49" s="55"/>
      <c r="G49" s="86"/>
      <c r="H49" s="57"/>
      <c r="I49" s="58"/>
      <c r="J49" s="59"/>
      <c r="K49" s="60"/>
      <c r="L49" s="61"/>
      <c r="M49" s="58"/>
      <c r="N49" s="61"/>
      <c r="O49" s="58"/>
      <c r="P49" s="61"/>
      <c r="Q49" s="58"/>
      <c r="R49" s="59"/>
      <c r="S49" s="60"/>
      <c r="T49" s="61"/>
      <c r="U49" s="58"/>
      <c r="V49" s="59"/>
      <c r="W49" s="60"/>
      <c r="X49" s="61"/>
      <c r="Y49" s="58"/>
      <c r="Z49" s="61"/>
      <c r="AA49" s="58"/>
      <c r="AB49" s="59"/>
      <c r="AC49" s="58"/>
      <c r="AD49" s="59"/>
      <c r="AE49" s="60"/>
      <c r="AF49" s="61"/>
      <c r="AG49" s="58"/>
      <c r="AH49" s="59"/>
      <c r="AI49" s="60"/>
      <c r="AJ49" s="61"/>
      <c r="AK49" s="58"/>
      <c r="AL49" s="59"/>
      <c r="AM49" s="60"/>
      <c r="AN49" s="61"/>
      <c r="AO49" s="58"/>
      <c r="AP49" s="62"/>
      <c r="AQ49" s="58"/>
      <c r="AR49" s="63"/>
      <c r="AS49" s="60"/>
      <c r="AT49" s="62"/>
      <c r="AU49" s="58"/>
      <c r="AV49" s="13"/>
    </row>
    <row r="50" spans="1:48" ht="22.8" x14ac:dyDescent="0.3">
      <c r="A50" s="66">
        <v>44</v>
      </c>
      <c r="B50" s="102" t="s">
        <v>25</v>
      </c>
      <c r="C50" s="68" t="s">
        <v>34</v>
      </c>
      <c r="D50" s="69">
        <v>43267</v>
      </c>
      <c r="E50" s="70">
        <v>43496</v>
      </c>
      <c r="F50" s="71">
        <v>1801.92</v>
      </c>
      <c r="G50" s="85">
        <f>I50+M50+K50+O50+Q50+S50+U50+W50+Y50+AA50+AC50+AE50+AG50+AI50+AK50+AM50+AO50+AQ50+AS50+AU50</f>
        <v>14415.36</v>
      </c>
      <c r="H50" s="73"/>
      <c r="I50" s="74"/>
      <c r="J50" s="75"/>
      <c r="K50" s="76"/>
      <c r="L50" s="77"/>
      <c r="M50" s="74"/>
      <c r="N50" s="77"/>
      <c r="O50" s="74"/>
      <c r="P50" s="77"/>
      <c r="Q50" s="74"/>
      <c r="R50" s="75"/>
      <c r="S50" s="76"/>
      <c r="T50" s="78">
        <f>((U50*100%)/$G$50)</f>
        <v>0.125</v>
      </c>
      <c r="U50" s="79">
        <v>1801.92</v>
      </c>
      <c r="V50" s="78">
        <f>((W50*100%)/$G$50)</f>
        <v>0.125</v>
      </c>
      <c r="W50" s="83">
        <v>1801.92</v>
      </c>
      <c r="X50" s="78">
        <f>((Y50*100%)/$G$50)</f>
        <v>0.125</v>
      </c>
      <c r="Y50" s="79">
        <v>1801.92</v>
      </c>
      <c r="Z50" s="78">
        <f>((AA50*100%)/$G$50)</f>
        <v>0.125</v>
      </c>
      <c r="AA50" s="79">
        <v>1801.92</v>
      </c>
      <c r="AB50" s="84">
        <f>((AC50*100%)/$G$50)</f>
        <v>0.125</v>
      </c>
      <c r="AC50" s="79">
        <v>1801.92</v>
      </c>
      <c r="AD50" s="78">
        <f>((AE50*100%)/$G$50)</f>
        <v>0.125</v>
      </c>
      <c r="AE50" s="83">
        <v>1801.92</v>
      </c>
      <c r="AF50" s="78">
        <f>((AG50*100%)/$G$50)</f>
        <v>0.125</v>
      </c>
      <c r="AG50" s="79">
        <v>1801.92</v>
      </c>
      <c r="AH50" s="78">
        <f>((AI50*100%)/$G$50)</f>
        <v>0.125</v>
      </c>
      <c r="AI50" s="79">
        <v>1801.92</v>
      </c>
      <c r="AJ50" s="77"/>
      <c r="AK50" s="74"/>
      <c r="AL50" s="75"/>
      <c r="AM50" s="76"/>
      <c r="AN50" s="77"/>
      <c r="AO50" s="74"/>
      <c r="AP50" s="80"/>
      <c r="AQ50" s="74"/>
      <c r="AR50" s="81"/>
      <c r="AS50" s="76"/>
      <c r="AT50" s="80"/>
      <c r="AU50" s="74"/>
      <c r="AV50" s="13"/>
    </row>
    <row r="51" spans="1:48" ht="22.8" x14ac:dyDescent="0.3">
      <c r="A51" s="66">
        <v>45</v>
      </c>
      <c r="B51" s="102" t="s">
        <v>27</v>
      </c>
      <c r="C51" s="68" t="s">
        <v>50</v>
      </c>
      <c r="D51" s="69">
        <v>43316</v>
      </c>
      <c r="E51" s="70">
        <v>43335</v>
      </c>
      <c r="F51" s="71">
        <v>1556.78</v>
      </c>
      <c r="G51" s="85">
        <f>I51+M51+K51+O51+Q51+S51+U51+W51+Y51+AA51+AC51+AE51+AG51+AI51+AK51+AM51+AO51+AQ51+AS51+AU51</f>
        <v>3113.56</v>
      </c>
      <c r="H51" s="73"/>
      <c r="I51" s="74"/>
      <c r="J51" s="75"/>
      <c r="K51" s="76"/>
      <c r="L51" s="77"/>
      <c r="M51" s="74"/>
      <c r="N51" s="77"/>
      <c r="O51" s="74"/>
      <c r="P51" s="77"/>
      <c r="Q51" s="74"/>
      <c r="R51" s="75"/>
      <c r="S51" s="76"/>
      <c r="T51" s="61"/>
      <c r="U51" s="58"/>
      <c r="V51" s="78">
        <f>((W51*100%)/$G$51)</f>
        <v>0.5</v>
      </c>
      <c r="W51" s="83">
        <v>1556.78</v>
      </c>
      <c r="X51" s="78">
        <f>((Y51*100%)/$G$51)</f>
        <v>0.5</v>
      </c>
      <c r="Y51" s="79">
        <v>1556.78</v>
      </c>
      <c r="Z51" s="77"/>
      <c r="AA51" s="74"/>
      <c r="AB51" s="75"/>
      <c r="AC51" s="74"/>
      <c r="AD51" s="75"/>
      <c r="AE51" s="76"/>
      <c r="AF51" s="77"/>
      <c r="AG51" s="74"/>
      <c r="AH51" s="75"/>
      <c r="AI51" s="76"/>
      <c r="AJ51" s="77"/>
      <c r="AK51" s="74"/>
      <c r="AL51" s="75"/>
      <c r="AM51" s="76"/>
      <c r="AN51" s="77"/>
      <c r="AO51" s="74"/>
      <c r="AP51" s="80"/>
      <c r="AQ51" s="74"/>
      <c r="AR51" s="81"/>
      <c r="AS51" s="76"/>
      <c r="AT51" s="80"/>
      <c r="AU51" s="74"/>
      <c r="AV51" s="13"/>
    </row>
    <row r="52" spans="1:48" x14ac:dyDescent="0.3">
      <c r="A52" s="66">
        <v>46</v>
      </c>
      <c r="B52" s="102" t="s">
        <v>22</v>
      </c>
      <c r="C52" s="68" t="s">
        <v>48</v>
      </c>
      <c r="D52" s="69">
        <v>43272</v>
      </c>
      <c r="E52" s="70">
        <v>43496</v>
      </c>
      <c r="F52" s="71">
        <v>4238.5176666666666</v>
      </c>
      <c r="G52" s="85">
        <f>I52+M52+K52+O52+Q52+S52+U52+W52+Y52+AA52+AC52+AE52+AG52+AI52+AK52+AM52+AO52+AQ52+AS52+AU52</f>
        <v>33908.141333333333</v>
      </c>
      <c r="H52" s="73"/>
      <c r="I52" s="74"/>
      <c r="J52" s="75"/>
      <c r="K52" s="76"/>
      <c r="L52" s="77"/>
      <c r="M52" s="74"/>
      <c r="N52" s="77"/>
      <c r="O52" s="74"/>
      <c r="P52" s="77"/>
      <c r="Q52" s="74"/>
      <c r="R52" s="75"/>
      <c r="S52" s="76"/>
      <c r="T52" s="78">
        <f>((U52*100%)/$G$52)</f>
        <v>0.125</v>
      </c>
      <c r="U52" s="79">
        <f>(11496.76+1218.793)/3</f>
        <v>4238.5176666666666</v>
      </c>
      <c r="V52" s="78">
        <f>((W52*100%)/$G$52)</f>
        <v>0.125</v>
      </c>
      <c r="W52" s="79">
        <f>(11496.76+1218.793)/3</f>
        <v>4238.5176666666666</v>
      </c>
      <c r="X52" s="78">
        <f>((Y52*100%)/$G$52)</f>
        <v>0.125</v>
      </c>
      <c r="Y52" s="79">
        <f>(11496.76+1218.793)/3</f>
        <v>4238.5176666666666</v>
      </c>
      <c r="Z52" s="78">
        <f>((AA52*100%)/$G$52)</f>
        <v>0.125</v>
      </c>
      <c r="AA52" s="79">
        <f t="shared" ref="W52:AA54" si="1">(11496.76+1218.793)/3</f>
        <v>4238.5176666666666</v>
      </c>
      <c r="AB52" s="84">
        <f>((AC52*100%)/$G$52)</f>
        <v>0.125</v>
      </c>
      <c r="AC52" s="79">
        <f t="shared" ref="Y52:AC56" si="2">(11496.76+1218.793)/3</f>
        <v>4238.5176666666666</v>
      </c>
      <c r="AD52" s="78">
        <f>((AE52*100%)/$G$52)</f>
        <v>0.125</v>
      </c>
      <c r="AE52" s="83">
        <f t="shared" ref="AE52:AE56" si="3">(11496.76+1218.793)/3</f>
        <v>4238.5176666666666</v>
      </c>
      <c r="AF52" s="78">
        <f>((AG52*100%)/$G$52)</f>
        <v>0.125</v>
      </c>
      <c r="AG52" s="79">
        <f t="shared" ref="AG52:AI56" si="4">(11496.76+1218.793)/3</f>
        <v>4238.5176666666666</v>
      </c>
      <c r="AH52" s="78">
        <f>((AI52*100%)/$G$52)</f>
        <v>0.125</v>
      </c>
      <c r="AI52" s="79">
        <f t="shared" si="4"/>
        <v>4238.5176666666666</v>
      </c>
      <c r="AJ52" s="77"/>
      <c r="AK52" s="74"/>
      <c r="AL52" s="75"/>
      <c r="AM52" s="76"/>
      <c r="AN52" s="77"/>
      <c r="AO52" s="74"/>
      <c r="AP52" s="80"/>
      <c r="AQ52" s="74"/>
      <c r="AR52" s="81"/>
      <c r="AS52" s="76"/>
      <c r="AT52" s="80"/>
      <c r="AU52" s="74"/>
      <c r="AV52" s="13"/>
    </row>
    <row r="53" spans="1:48" s="49" customFormat="1" ht="24" x14ac:dyDescent="0.3">
      <c r="A53" s="55">
        <v>47</v>
      </c>
      <c r="B53" s="51" t="s">
        <v>51</v>
      </c>
      <c r="C53" s="52" t="s">
        <v>81</v>
      </c>
      <c r="D53" s="53">
        <v>43320</v>
      </c>
      <c r="E53" s="54">
        <v>43496</v>
      </c>
      <c r="F53" s="55"/>
      <c r="G53" s="86"/>
      <c r="H53" s="57"/>
      <c r="I53" s="58"/>
      <c r="J53" s="59"/>
      <c r="K53" s="60"/>
      <c r="L53" s="61"/>
      <c r="M53" s="58"/>
      <c r="N53" s="61"/>
      <c r="O53" s="58"/>
      <c r="P53" s="61"/>
      <c r="Q53" s="58"/>
      <c r="R53" s="59"/>
      <c r="S53" s="60"/>
      <c r="T53" s="61"/>
      <c r="U53" s="58"/>
      <c r="V53" s="59"/>
      <c r="W53" s="60"/>
      <c r="X53" s="61"/>
      <c r="Y53" s="58"/>
      <c r="Z53" s="61"/>
      <c r="AA53" s="58"/>
      <c r="AB53" s="59"/>
      <c r="AC53" s="58"/>
      <c r="AD53" s="59"/>
      <c r="AE53" s="60"/>
      <c r="AF53" s="61"/>
      <c r="AG53" s="58"/>
      <c r="AH53" s="59"/>
      <c r="AI53" s="60"/>
      <c r="AJ53" s="61"/>
      <c r="AK53" s="58"/>
      <c r="AL53" s="59"/>
      <c r="AM53" s="60"/>
      <c r="AN53" s="61"/>
      <c r="AO53" s="58"/>
      <c r="AP53" s="62"/>
      <c r="AQ53" s="58"/>
      <c r="AR53" s="63"/>
      <c r="AS53" s="60"/>
      <c r="AT53" s="62"/>
      <c r="AU53" s="58"/>
      <c r="AV53" s="13"/>
    </row>
    <row r="54" spans="1:48" x14ac:dyDescent="0.3">
      <c r="A54" s="66">
        <v>48</v>
      </c>
      <c r="B54" s="102" t="s">
        <v>22</v>
      </c>
      <c r="C54" s="68" t="s">
        <v>81</v>
      </c>
      <c r="D54" s="69">
        <v>43320</v>
      </c>
      <c r="E54" s="70">
        <v>43496</v>
      </c>
      <c r="F54" s="71">
        <v>4238.5176666666666</v>
      </c>
      <c r="G54" s="85">
        <f>I54+M54+K54+O54+Q54+S54+U54+W54+Y54+AA54+AC54+AE54+AG54+AI54+AK54+AM54+AO54+AQ54+AS54+AU54</f>
        <v>29669.623666666666</v>
      </c>
      <c r="H54" s="73"/>
      <c r="I54" s="74"/>
      <c r="J54" s="75"/>
      <c r="K54" s="76"/>
      <c r="L54" s="77"/>
      <c r="M54" s="74"/>
      <c r="N54" s="77"/>
      <c r="O54" s="74"/>
      <c r="P54" s="77"/>
      <c r="Q54" s="74"/>
      <c r="R54" s="75"/>
      <c r="S54" s="76"/>
      <c r="T54" s="77"/>
      <c r="U54" s="74"/>
      <c r="V54" s="78">
        <f>((W54*100%)/$G$54)</f>
        <v>0.14285714285714285</v>
      </c>
      <c r="W54" s="83">
        <f t="shared" si="1"/>
        <v>4238.5176666666666</v>
      </c>
      <c r="X54" s="78">
        <f>((Y54*100%)/$G$54)</f>
        <v>0.14285714285714285</v>
      </c>
      <c r="Y54" s="83">
        <f t="shared" si="1"/>
        <v>4238.5176666666666</v>
      </c>
      <c r="Z54" s="78">
        <f>((AA54*100%)/$G$54)</f>
        <v>0.14285714285714285</v>
      </c>
      <c r="AA54" s="79">
        <f t="shared" si="1"/>
        <v>4238.5176666666666</v>
      </c>
      <c r="AB54" s="84">
        <f>((AC54*100%)/$G$54)</f>
        <v>0.14285714285714285</v>
      </c>
      <c r="AC54" s="79">
        <f t="shared" si="2"/>
        <v>4238.5176666666666</v>
      </c>
      <c r="AD54" s="78">
        <f>((AE54*100%)/$G$54)</f>
        <v>0.14285714285714285</v>
      </c>
      <c r="AE54" s="83">
        <f t="shared" si="3"/>
        <v>4238.5176666666666</v>
      </c>
      <c r="AF54" s="78">
        <f>((AG54*100%)/$G$54)</f>
        <v>0.14285714285714285</v>
      </c>
      <c r="AG54" s="79">
        <f t="shared" si="4"/>
        <v>4238.5176666666666</v>
      </c>
      <c r="AH54" s="78">
        <f>((AI54*100%)/$G$54)</f>
        <v>0.14285714285714285</v>
      </c>
      <c r="AI54" s="79">
        <f t="shared" si="4"/>
        <v>4238.5176666666666</v>
      </c>
      <c r="AJ54" s="77"/>
      <c r="AK54" s="74"/>
      <c r="AL54" s="75"/>
      <c r="AM54" s="76"/>
      <c r="AN54" s="77"/>
      <c r="AO54" s="74"/>
      <c r="AP54" s="80"/>
      <c r="AQ54" s="74"/>
      <c r="AR54" s="81"/>
      <c r="AS54" s="76"/>
      <c r="AT54" s="80"/>
      <c r="AU54" s="74"/>
      <c r="AV54" s="13"/>
    </row>
    <row r="55" spans="1:48" s="49" customFormat="1" ht="24" x14ac:dyDescent="0.3">
      <c r="A55" s="87">
        <v>49</v>
      </c>
      <c r="B55" s="51" t="s">
        <v>52</v>
      </c>
      <c r="C55" s="88" t="s">
        <v>82</v>
      </c>
      <c r="D55" s="89">
        <v>43346</v>
      </c>
      <c r="E55" s="90">
        <v>43445</v>
      </c>
      <c r="F55" s="87"/>
      <c r="G55" s="86"/>
      <c r="H55" s="57"/>
      <c r="I55" s="58"/>
      <c r="J55" s="59"/>
      <c r="K55" s="60"/>
      <c r="L55" s="61"/>
      <c r="M55" s="58"/>
      <c r="N55" s="61"/>
      <c r="O55" s="58"/>
      <c r="P55" s="61"/>
      <c r="Q55" s="58"/>
      <c r="R55" s="59"/>
      <c r="S55" s="60"/>
      <c r="T55" s="61"/>
      <c r="U55" s="58"/>
      <c r="V55" s="59"/>
      <c r="W55" s="60"/>
      <c r="X55" s="61"/>
      <c r="Y55" s="58"/>
      <c r="Z55" s="61"/>
      <c r="AA55" s="58"/>
      <c r="AB55" s="59"/>
      <c r="AC55" s="58"/>
      <c r="AD55" s="59"/>
      <c r="AE55" s="60"/>
      <c r="AF55" s="61"/>
      <c r="AG55" s="58"/>
      <c r="AH55" s="59"/>
      <c r="AI55" s="60"/>
      <c r="AJ55" s="61"/>
      <c r="AK55" s="58"/>
      <c r="AL55" s="59"/>
      <c r="AM55" s="60"/>
      <c r="AN55" s="61"/>
      <c r="AO55" s="58"/>
      <c r="AP55" s="62"/>
      <c r="AQ55" s="58"/>
      <c r="AR55" s="63"/>
      <c r="AS55" s="60"/>
      <c r="AT55" s="62"/>
      <c r="AU55" s="58"/>
      <c r="AV55" s="13"/>
    </row>
    <row r="56" spans="1:48" ht="12" x14ac:dyDescent="0.3">
      <c r="A56" s="91">
        <v>50</v>
      </c>
      <c r="B56" s="102" t="s">
        <v>22</v>
      </c>
      <c r="C56" s="92" t="s">
        <v>82</v>
      </c>
      <c r="D56" s="93">
        <v>43346</v>
      </c>
      <c r="E56" s="94">
        <v>43496</v>
      </c>
      <c r="F56" s="95">
        <v>4238.5176666666666</v>
      </c>
      <c r="G56" s="85">
        <f>I56+M56+K56+O56+Q56+S56+U56+W56+Y56+AA56+AC56+AE56+AG56+AI56+AK56+AM56+AO56+AQ56+AS56+AU56</f>
        <v>25431.106</v>
      </c>
      <c r="H56" s="73"/>
      <c r="I56" s="74"/>
      <c r="J56" s="75"/>
      <c r="K56" s="76"/>
      <c r="L56" s="77"/>
      <c r="M56" s="74"/>
      <c r="N56" s="77"/>
      <c r="O56" s="74"/>
      <c r="P56" s="77"/>
      <c r="Q56" s="74"/>
      <c r="R56" s="75"/>
      <c r="S56" s="76"/>
      <c r="T56" s="77"/>
      <c r="U56" s="74"/>
      <c r="V56" s="59"/>
      <c r="W56" s="60"/>
      <c r="X56" s="78">
        <f>((Y56*100%)/$G$56)</f>
        <v>0.16666666666666666</v>
      </c>
      <c r="Y56" s="79">
        <f t="shared" si="2"/>
        <v>4238.5176666666666</v>
      </c>
      <c r="Z56" s="78">
        <f>((AA56*100%)/$G$56)</f>
        <v>0.16666666666666666</v>
      </c>
      <c r="AA56" s="79">
        <f t="shared" si="2"/>
        <v>4238.5176666666666</v>
      </c>
      <c r="AB56" s="84">
        <f>((AC56*100%)/$G$56)</f>
        <v>0.16666666666666666</v>
      </c>
      <c r="AC56" s="79">
        <f t="shared" si="2"/>
        <v>4238.5176666666666</v>
      </c>
      <c r="AD56" s="78">
        <f>((AE56*100%)/$G$56)</f>
        <v>0.16666666666666666</v>
      </c>
      <c r="AE56" s="83">
        <f t="shared" si="3"/>
        <v>4238.5176666666666</v>
      </c>
      <c r="AF56" s="78">
        <f>((AG56*100%)/$G$56)</f>
        <v>0.16666666666666666</v>
      </c>
      <c r="AG56" s="79">
        <f t="shared" si="4"/>
        <v>4238.5176666666666</v>
      </c>
      <c r="AH56" s="78">
        <f>((AI56*100%)/$G$56)</f>
        <v>0.16666666666666666</v>
      </c>
      <c r="AI56" s="79">
        <f t="shared" si="4"/>
        <v>4238.5176666666666</v>
      </c>
      <c r="AJ56" s="77"/>
      <c r="AK56" s="74"/>
      <c r="AL56" s="75"/>
      <c r="AM56" s="76"/>
      <c r="AN56" s="77"/>
      <c r="AO56" s="74"/>
      <c r="AP56" s="80"/>
      <c r="AQ56" s="74"/>
      <c r="AR56" s="81"/>
      <c r="AS56" s="76"/>
      <c r="AT56" s="80"/>
      <c r="AU56" s="74"/>
      <c r="AV56" s="13"/>
    </row>
    <row r="57" spans="1:48" s="49" customFormat="1" ht="12" x14ac:dyDescent="0.3">
      <c r="A57" s="87">
        <v>51</v>
      </c>
      <c r="B57" s="51" t="s">
        <v>108</v>
      </c>
      <c r="C57" s="88"/>
      <c r="D57" s="89"/>
      <c r="E57" s="90"/>
      <c r="F57" s="87"/>
      <c r="G57" s="86"/>
      <c r="H57" s="57"/>
      <c r="I57" s="58"/>
      <c r="J57" s="59"/>
      <c r="K57" s="60"/>
      <c r="L57" s="61"/>
      <c r="M57" s="58"/>
      <c r="N57" s="61"/>
      <c r="O57" s="58"/>
      <c r="P57" s="61"/>
      <c r="Q57" s="58"/>
      <c r="R57" s="59"/>
      <c r="S57" s="60"/>
      <c r="T57" s="61"/>
      <c r="U57" s="58"/>
      <c r="V57" s="59"/>
      <c r="W57" s="60"/>
      <c r="X57" s="61"/>
      <c r="Y57" s="58"/>
      <c r="Z57" s="61"/>
      <c r="AA57" s="58"/>
      <c r="AB57" s="59"/>
      <c r="AC57" s="58"/>
      <c r="AD57" s="59"/>
      <c r="AE57" s="60"/>
      <c r="AF57" s="61"/>
      <c r="AG57" s="58"/>
      <c r="AH57" s="59"/>
      <c r="AI57" s="60"/>
      <c r="AJ57" s="61"/>
      <c r="AK57" s="58"/>
      <c r="AL57" s="59"/>
      <c r="AM57" s="60"/>
      <c r="AN57" s="61"/>
      <c r="AO57" s="58"/>
      <c r="AP57" s="62"/>
      <c r="AQ57" s="58"/>
      <c r="AR57" s="63"/>
      <c r="AS57" s="60"/>
      <c r="AT57" s="62"/>
      <c r="AU57" s="58"/>
      <c r="AV57" s="13"/>
    </row>
    <row r="58" spans="1:48" ht="12" x14ac:dyDescent="0.3">
      <c r="A58" s="91">
        <v>52</v>
      </c>
      <c r="B58" s="103" t="s">
        <v>22</v>
      </c>
      <c r="C58" s="92"/>
      <c r="D58" s="93"/>
      <c r="E58" s="94"/>
      <c r="F58" s="95">
        <v>1218.7929999999999</v>
      </c>
      <c r="G58" s="85">
        <f>I58+M58+K58+O58+Q58+S58+U58+W58+Y58+AA58+AC58+AE58+AG58+AI58+AK58+AM58+AO58+AQ58+AS58+AU58</f>
        <v>6093.9649999999992</v>
      </c>
      <c r="H58" s="73"/>
      <c r="I58" s="74"/>
      <c r="J58" s="75"/>
      <c r="K58" s="76"/>
      <c r="L58" s="77"/>
      <c r="M58" s="74"/>
      <c r="N58" s="77"/>
      <c r="O58" s="74"/>
      <c r="P58" s="77"/>
      <c r="Q58" s="74"/>
      <c r="R58" s="75"/>
      <c r="S58" s="76"/>
      <c r="T58" s="77"/>
      <c r="U58" s="74"/>
      <c r="V58" s="59"/>
      <c r="W58" s="60"/>
      <c r="X58" s="61"/>
      <c r="Y58" s="58"/>
      <c r="Z58" s="78">
        <f>((AA58*100%)/$G$58)</f>
        <v>0.2</v>
      </c>
      <c r="AA58" s="79">
        <f>$F$58</f>
        <v>1218.7929999999999</v>
      </c>
      <c r="AB58" s="84">
        <f>((AC58*100%)/$G$58)</f>
        <v>0.2</v>
      </c>
      <c r="AC58" s="83">
        <f>$F$58</f>
        <v>1218.7929999999999</v>
      </c>
      <c r="AD58" s="78">
        <f>((AE58*100%)/$G$58)</f>
        <v>0.2</v>
      </c>
      <c r="AE58" s="83">
        <f>$F$58</f>
        <v>1218.7929999999999</v>
      </c>
      <c r="AF58" s="78">
        <f>((AG58*100%)/$G$58)</f>
        <v>0.2</v>
      </c>
      <c r="AG58" s="83">
        <f>$F$58</f>
        <v>1218.7929999999999</v>
      </c>
      <c r="AH58" s="78">
        <f>((AI58*100%)/$G$58)</f>
        <v>0.2</v>
      </c>
      <c r="AI58" s="83">
        <f>$F$58</f>
        <v>1218.7929999999999</v>
      </c>
      <c r="AJ58" s="77"/>
      <c r="AK58" s="74"/>
      <c r="AL58" s="75"/>
      <c r="AM58" s="76"/>
      <c r="AN58" s="77"/>
      <c r="AO58" s="74"/>
      <c r="AP58" s="80"/>
      <c r="AQ58" s="74"/>
      <c r="AR58" s="81"/>
      <c r="AS58" s="76"/>
      <c r="AT58" s="80"/>
      <c r="AU58" s="74"/>
      <c r="AV58" s="13"/>
    </row>
    <row r="59" spans="1:48" s="49" customFormat="1" ht="12" x14ac:dyDescent="0.3">
      <c r="A59" s="87">
        <v>53</v>
      </c>
      <c r="B59" s="51" t="s">
        <v>53</v>
      </c>
      <c r="C59" s="88" t="s">
        <v>80</v>
      </c>
      <c r="D59" s="89">
        <v>43369</v>
      </c>
      <c r="E59" s="90">
        <v>43496</v>
      </c>
      <c r="F59" s="87"/>
      <c r="G59" s="86"/>
      <c r="H59" s="57"/>
      <c r="I59" s="58"/>
      <c r="J59" s="59"/>
      <c r="K59" s="60"/>
      <c r="L59" s="61"/>
      <c r="M59" s="58"/>
      <c r="N59" s="61"/>
      <c r="O59" s="58"/>
      <c r="P59" s="61"/>
      <c r="Q59" s="58"/>
      <c r="R59" s="59"/>
      <c r="S59" s="60"/>
      <c r="T59" s="61"/>
      <c r="U59" s="58"/>
      <c r="V59" s="59"/>
      <c r="W59" s="60"/>
      <c r="X59" s="61"/>
      <c r="Y59" s="58"/>
      <c r="Z59" s="61"/>
      <c r="AA59" s="58"/>
      <c r="AB59" s="59"/>
      <c r="AC59" s="58"/>
      <c r="AD59" s="59"/>
      <c r="AE59" s="60"/>
      <c r="AF59" s="61"/>
      <c r="AG59" s="58"/>
      <c r="AH59" s="59"/>
      <c r="AI59" s="60"/>
      <c r="AJ59" s="61"/>
      <c r="AK59" s="58"/>
      <c r="AL59" s="59"/>
      <c r="AM59" s="60"/>
      <c r="AN59" s="61"/>
      <c r="AO59" s="58"/>
      <c r="AP59" s="62"/>
      <c r="AQ59" s="58"/>
      <c r="AR59" s="63"/>
      <c r="AS59" s="60"/>
      <c r="AT59" s="62"/>
      <c r="AU59" s="58"/>
      <c r="AV59" s="13"/>
    </row>
    <row r="60" spans="1:48" ht="22.8" x14ac:dyDescent="0.3">
      <c r="A60" s="91">
        <v>54</v>
      </c>
      <c r="B60" s="103" t="s">
        <v>25</v>
      </c>
      <c r="C60" s="92" t="s">
        <v>80</v>
      </c>
      <c r="D60" s="93">
        <v>43369</v>
      </c>
      <c r="E60" s="94">
        <v>43496</v>
      </c>
      <c r="F60" s="95">
        <v>72.650000000000006</v>
      </c>
      <c r="G60" s="85">
        <f>I60+M60+K60+O60+Q60+S60+U60+W60+Y60+AA60+AC60+AE60+AG60+AI60+AK60+AM60+AO60+AQ60+AS60+AU60</f>
        <v>363.25</v>
      </c>
      <c r="H60" s="73"/>
      <c r="I60" s="74"/>
      <c r="J60" s="75"/>
      <c r="K60" s="76"/>
      <c r="L60" s="77"/>
      <c r="M60" s="74"/>
      <c r="N60" s="77"/>
      <c r="O60" s="74"/>
      <c r="P60" s="77"/>
      <c r="Q60" s="74"/>
      <c r="R60" s="75"/>
      <c r="S60" s="76"/>
      <c r="T60" s="77"/>
      <c r="U60" s="74"/>
      <c r="V60" s="75"/>
      <c r="W60" s="76"/>
      <c r="X60" s="61"/>
      <c r="Y60" s="58"/>
      <c r="Z60" s="78">
        <f>((AA60*100%)/$G$60)</f>
        <v>0.2</v>
      </c>
      <c r="AA60" s="79">
        <v>72.650000000000006</v>
      </c>
      <c r="AB60" s="84">
        <f>((AC60*100%)/$G$60)</f>
        <v>0.2</v>
      </c>
      <c r="AC60" s="79">
        <v>72.650000000000006</v>
      </c>
      <c r="AD60" s="78">
        <f>((AE60*100%)/$G$60)</f>
        <v>0.2</v>
      </c>
      <c r="AE60" s="83">
        <v>72.650000000000006</v>
      </c>
      <c r="AF60" s="78">
        <f>((AG60*100%)/$G$60)</f>
        <v>0.2</v>
      </c>
      <c r="AG60" s="79">
        <v>72.650000000000006</v>
      </c>
      <c r="AH60" s="78">
        <f>((AI60*100%)/$G$60)</f>
        <v>0.2</v>
      </c>
      <c r="AI60" s="79">
        <v>72.650000000000006</v>
      </c>
      <c r="AJ60" s="77"/>
      <c r="AK60" s="74"/>
      <c r="AL60" s="75"/>
      <c r="AM60" s="76"/>
      <c r="AN60" s="77"/>
      <c r="AO60" s="74"/>
      <c r="AP60" s="80"/>
      <c r="AQ60" s="74"/>
      <c r="AR60" s="81"/>
      <c r="AS60" s="76"/>
      <c r="AT60" s="80"/>
      <c r="AU60" s="74"/>
      <c r="AV60" s="13"/>
    </row>
    <row r="61" spans="1:48" ht="22.8" x14ac:dyDescent="0.3">
      <c r="A61" s="91">
        <v>55</v>
      </c>
      <c r="B61" s="103" t="s">
        <v>27</v>
      </c>
      <c r="C61" s="92" t="s">
        <v>79</v>
      </c>
      <c r="D61" s="93">
        <v>43384</v>
      </c>
      <c r="E61" s="94">
        <v>43434</v>
      </c>
      <c r="F61" s="95">
        <v>129.01</v>
      </c>
      <c r="G61" s="85">
        <f>I61+M61+K61+O61+Q61+S61+U61+W61+Y61+AA61+AC61+AE61+AG61+AI61+AK61+AM61+AO61+AQ61+AS61+AU61</f>
        <v>387.03</v>
      </c>
      <c r="H61" s="73"/>
      <c r="I61" s="74"/>
      <c r="J61" s="75"/>
      <c r="K61" s="76"/>
      <c r="L61" s="77"/>
      <c r="M61" s="74"/>
      <c r="N61" s="77"/>
      <c r="O61" s="74"/>
      <c r="P61" s="77"/>
      <c r="Q61" s="74"/>
      <c r="R61" s="75"/>
      <c r="S61" s="76"/>
      <c r="T61" s="77"/>
      <c r="U61" s="74"/>
      <c r="V61" s="75"/>
      <c r="W61" s="76"/>
      <c r="X61" s="77"/>
      <c r="Y61" s="74"/>
      <c r="Z61" s="78">
        <f>((AA61*100%)/$G$61)</f>
        <v>0.33333333333333331</v>
      </c>
      <c r="AA61" s="79">
        <v>129.01</v>
      </c>
      <c r="AB61" s="84">
        <f>((AC61*100%)/$G$61)</f>
        <v>0.33333333333333331</v>
      </c>
      <c r="AC61" s="79">
        <v>129.01</v>
      </c>
      <c r="AD61" s="78">
        <f>((AE61*100%)/$G$61)</f>
        <v>0.33333333333333331</v>
      </c>
      <c r="AE61" s="79">
        <v>129.01</v>
      </c>
      <c r="AF61" s="77"/>
      <c r="AG61" s="74"/>
      <c r="AH61" s="75"/>
      <c r="AI61" s="76"/>
      <c r="AJ61" s="77"/>
      <c r="AK61" s="74"/>
      <c r="AL61" s="75"/>
      <c r="AM61" s="76"/>
      <c r="AN61" s="77"/>
      <c r="AO61" s="74"/>
      <c r="AP61" s="80"/>
      <c r="AQ61" s="74"/>
      <c r="AR61" s="81"/>
      <c r="AS61" s="76"/>
      <c r="AT61" s="80"/>
      <c r="AU61" s="74"/>
      <c r="AV61" s="13"/>
    </row>
    <row r="62" spans="1:48" x14ac:dyDescent="0.3">
      <c r="A62" s="91">
        <v>56</v>
      </c>
      <c r="B62" s="103" t="s">
        <v>22</v>
      </c>
      <c r="C62" s="92" t="s">
        <v>56</v>
      </c>
      <c r="D62" s="93">
        <v>43369</v>
      </c>
      <c r="E62" s="94">
        <v>43434</v>
      </c>
      <c r="F62" s="95">
        <v>4485.58</v>
      </c>
      <c r="G62" s="85">
        <f>I62+M62+K62+O62+Q62+S62+U62+W62+Y62+AA62+AC62+AE62+AG62+AI62+AK62+AM62+AO62+AQ62+AS62+AU62</f>
        <v>13456.74</v>
      </c>
      <c r="H62" s="73"/>
      <c r="I62" s="74"/>
      <c r="J62" s="75"/>
      <c r="K62" s="76"/>
      <c r="L62" s="77"/>
      <c r="M62" s="74"/>
      <c r="N62" s="77"/>
      <c r="O62" s="74"/>
      <c r="P62" s="77"/>
      <c r="Q62" s="74"/>
      <c r="R62" s="75"/>
      <c r="S62" s="76"/>
      <c r="T62" s="77"/>
      <c r="U62" s="74"/>
      <c r="V62" s="75"/>
      <c r="W62" s="76"/>
      <c r="X62" s="77"/>
      <c r="Y62" s="74"/>
      <c r="Z62" s="78">
        <f>((AA62*100%)/$G$62)</f>
        <v>0.33333333333333331</v>
      </c>
      <c r="AA62" s="79">
        <f t="shared" ref="AA62" si="5">13456.74/3</f>
        <v>4485.58</v>
      </c>
      <c r="AB62" s="84">
        <f>((AC62*100%)/$G$62)</f>
        <v>0.33333333333333331</v>
      </c>
      <c r="AC62" s="79">
        <f t="shared" ref="AC62:AE64" si="6">13456.74/3</f>
        <v>4485.58</v>
      </c>
      <c r="AD62" s="78">
        <f>((AE62*100%)/$G$62)</f>
        <v>0.33333333333333331</v>
      </c>
      <c r="AE62" s="79">
        <f t="shared" si="6"/>
        <v>4485.58</v>
      </c>
      <c r="AF62" s="77"/>
      <c r="AG62" s="74"/>
      <c r="AH62" s="75"/>
      <c r="AI62" s="76"/>
      <c r="AJ62" s="77"/>
      <c r="AK62" s="74"/>
      <c r="AL62" s="75"/>
      <c r="AM62" s="76"/>
      <c r="AN62" s="77"/>
      <c r="AO62" s="74"/>
      <c r="AP62" s="80"/>
      <c r="AQ62" s="74"/>
      <c r="AR62" s="81"/>
      <c r="AS62" s="76"/>
      <c r="AT62" s="80"/>
      <c r="AU62" s="74"/>
      <c r="AV62" s="13"/>
    </row>
    <row r="63" spans="1:48" s="49" customFormat="1" ht="12" x14ac:dyDescent="0.3">
      <c r="A63" s="87">
        <v>57</v>
      </c>
      <c r="B63" s="104" t="s">
        <v>54</v>
      </c>
      <c r="C63" s="88" t="s">
        <v>78</v>
      </c>
      <c r="D63" s="89">
        <v>43410</v>
      </c>
      <c r="E63" s="90">
        <v>43464</v>
      </c>
      <c r="F63" s="87"/>
      <c r="G63" s="86"/>
      <c r="H63" s="57"/>
      <c r="I63" s="58"/>
      <c r="J63" s="59"/>
      <c r="K63" s="60"/>
      <c r="L63" s="61"/>
      <c r="M63" s="58"/>
      <c r="N63" s="61"/>
      <c r="O63" s="58"/>
      <c r="P63" s="61"/>
      <c r="Q63" s="58"/>
      <c r="R63" s="59"/>
      <c r="S63" s="60"/>
      <c r="T63" s="61"/>
      <c r="U63" s="58"/>
      <c r="V63" s="59"/>
      <c r="W63" s="60"/>
      <c r="X63" s="61"/>
      <c r="Y63" s="58"/>
      <c r="Z63" s="61"/>
      <c r="AA63" s="58"/>
      <c r="AB63" s="59"/>
      <c r="AC63" s="58"/>
      <c r="AD63" s="59"/>
      <c r="AE63" s="60"/>
      <c r="AF63" s="61"/>
      <c r="AG63" s="58"/>
      <c r="AH63" s="59"/>
      <c r="AI63" s="60"/>
      <c r="AJ63" s="61"/>
      <c r="AK63" s="58"/>
      <c r="AL63" s="59"/>
      <c r="AM63" s="60"/>
      <c r="AN63" s="61"/>
      <c r="AO63" s="58"/>
      <c r="AP63" s="62"/>
      <c r="AQ63" s="58"/>
      <c r="AR63" s="63"/>
      <c r="AS63" s="60"/>
      <c r="AT63" s="62"/>
      <c r="AU63" s="58"/>
      <c r="AV63" s="13"/>
    </row>
    <row r="64" spans="1:48" ht="12" x14ac:dyDescent="0.3">
      <c r="A64" s="91">
        <v>58</v>
      </c>
      <c r="B64" s="103" t="s">
        <v>22</v>
      </c>
      <c r="C64" s="92" t="s">
        <v>78</v>
      </c>
      <c r="D64" s="93">
        <v>43410</v>
      </c>
      <c r="E64" s="94">
        <v>43464</v>
      </c>
      <c r="F64" s="95">
        <v>4485.58</v>
      </c>
      <c r="G64" s="85">
        <f>I64+M64+K64+O64+Q64+S64+U64+W64+Y64+AA64+AC64+AE64+AG64+AI64+AK64+AM64+AO64+AQ64+AS64+AU64</f>
        <v>17942.32</v>
      </c>
      <c r="H64" s="73"/>
      <c r="I64" s="74"/>
      <c r="J64" s="75"/>
      <c r="K64" s="76"/>
      <c r="L64" s="77"/>
      <c r="M64" s="74"/>
      <c r="N64" s="77"/>
      <c r="O64" s="74"/>
      <c r="P64" s="77"/>
      <c r="Q64" s="74"/>
      <c r="R64" s="75"/>
      <c r="S64" s="76"/>
      <c r="T64" s="77"/>
      <c r="U64" s="74"/>
      <c r="V64" s="75"/>
      <c r="W64" s="76"/>
      <c r="X64" s="77"/>
      <c r="Y64" s="74"/>
      <c r="Z64" s="61"/>
      <c r="AA64" s="58"/>
      <c r="AB64" s="84">
        <f>((AC64*100%)/$G$64)</f>
        <v>0.25</v>
      </c>
      <c r="AC64" s="79">
        <f t="shared" si="6"/>
        <v>4485.58</v>
      </c>
      <c r="AD64" s="78">
        <f>((AE64*100%)/$G$64)</f>
        <v>0.25</v>
      </c>
      <c r="AE64" s="83">
        <f t="shared" ref="AE64:AI66" si="7">13456.74/3</f>
        <v>4485.58</v>
      </c>
      <c r="AF64" s="78">
        <f>((AG64*100%)/$G$64)</f>
        <v>0.25</v>
      </c>
      <c r="AG64" s="83">
        <f t="shared" si="7"/>
        <v>4485.58</v>
      </c>
      <c r="AH64" s="78">
        <f>((AI64*100%)/$G$64)</f>
        <v>0.25</v>
      </c>
      <c r="AI64" s="83">
        <f t="shared" si="7"/>
        <v>4485.58</v>
      </c>
      <c r="AJ64" s="77"/>
      <c r="AK64" s="74"/>
      <c r="AL64" s="75"/>
      <c r="AM64" s="76"/>
      <c r="AN64" s="77"/>
      <c r="AO64" s="74"/>
      <c r="AP64" s="80"/>
      <c r="AQ64" s="74"/>
      <c r="AR64" s="81"/>
      <c r="AS64" s="76"/>
      <c r="AT64" s="80"/>
      <c r="AU64" s="74"/>
      <c r="AV64" s="13"/>
    </row>
    <row r="65" spans="1:48" s="49" customFormat="1" ht="12" x14ac:dyDescent="0.3">
      <c r="A65" s="87">
        <v>59</v>
      </c>
      <c r="B65" s="51" t="s">
        <v>55</v>
      </c>
      <c r="C65" s="88" t="s">
        <v>56</v>
      </c>
      <c r="D65" s="89">
        <v>43431</v>
      </c>
      <c r="E65" s="90">
        <v>43496</v>
      </c>
      <c r="F65" s="87"/>
      <c r="G65" s="86"/>
      <c r="H65" s="57"/>
      <c r="I65" s="58"/>
      <c r="J65" s="59"/>
      <c r="K65" s="60"/>
      <c r="L65" s="61"/>
      <c r="M65" s="58"/>
      <c r="N65" s="61"/>
      <c r="O65" s="58"/>
      <c r="P65" s="61"/>
      <c r="Q65" s="58"/>
      <c r="R65" s="59"/>
      <c r="S65" s="60"/>
      <c r="T65" s="61"/>
      <c r="U65" s="58"/>
      <c r="V65" s="59"/>
      <c r="W65" s="60"/>
      <c r="X65" s="61"/>
      <c r="Y65" s="58"/>
      <c r="Z65" s="61"/>
      <c r="AA65" s="58"/>
      <c r="AB65" s="59"/>
      <c r="AC65" s="58"/>
      <c r="AD65" s="59"/>
      <c r="AE65" s="60"/>
      <c r="AF65" s="61"/>
      <c r="AG65" s="58"/>
      <c r="AH65" s="59"/>
      <c r="AI65" s="60"/>
      <c r="AJ65" s="61"/>
      <c r="AK65" s="58"/>
      <c r="AL65" s="59"/>
      <c r="AM65" s="60"/>
      <c r="AN65" s="61"/>
      <c r="AO65" s="58"/>
      <c r="AP65" s="62"/>
      <c r="AQ65" s="58"/>
      <c r="AR65" s="63"/>
      <c r="AS65" s="60"/>
      <c r="AT65" s="62"/>
      <c r="AU65" s="58"/>
      <c r="AV65" s="13"/>
    </row>
    <row r="66" spans="1:48" ht="12" x14ac:dyDescent="0.3">
      <c r="A66" s="91">
        <v>60</v>
      </c>
      <c r="B66" s="103" t="s">
        <v>22</v>
      </c>
      <c r="C66" s="92" t="s">
        <v>56</v>
      </c>
      <c r="D66" s="93">
        <v>43431</v>
      </c>
      <c r="E66" s="94">
        <v>43496</v>
      </c>
      <c r="F66" s="95">
        <v>4485.58</v>
      </c>
      <c r="G66" s="85">
        <f>I66+M66+K66+O66+Q66+S66+U66+W66+Y66+AA66+AC66+AE66+AG66+AI66+AK66+AM66+AO66+AQ66+AS66+AU66</f>
        <v>13456.74</v>
      </c>
      <c r="H66" s="73"/>
      <c r="I66" s="74"/>
      <c r="J66" s="75"/>
      <c r="K66" s="76"/>
      <c r="L66" s="77"/>
      <c r="M66" s="74"/>
      <c r="N66" s="77"/>
      <c r="O66" s="74"/>
      <c r="P66" s="77"/>
      <c r="Q66" s="74"/>
      <c r="R66" s="75"/>
      <c r="S66" s="76"/>
      <c r="T66" s="77"/>
      <c r="U66" s="74"/>
      <c r="V66" s="75"/>
      <c r="W66" s="76"/>
      <c r="X66" s="77"/>
      <c r="Y66" s="74"/>
      <c r="Z66" s="77"/>
      <c r="AA66" s="74"/>
      <c r="AB66" s="59"/>
      <c r="AC66" s="58"/>
      <c r="AD66" s="78">
        <f>((AE66*100%)/$G$66)</f>
        <v>0.33333333333333331</v>
      </c>
      <c r="AE66" s="83">
        <f t="shared" si="7"/>
        <v>4485.58</v>
      </c>
      <c r="AF66" s="78">
        <f>((AG66*100%)/$G$66)</f>
        <v>0.33333333333333331</v>
      </c>
      <c r="AG66" s="79">
        <f t="shared" ref="AG66:AI66" si="8">13456.74/3</f>
        <v>4485.58</v>
      </c>
      <c r="AH66" s="78">
        <f>((AI66*100%)/$G$66)</f>
        <v>0.33333333333333331</v>
      </c>
      <c r="AI66" s="79">
        <f t="shared" si="8"/>
        <v>4485.58</v>
      </c>
      <c r="AJ66" s="77"/>
      <c r="AK66" s="74"/>
      <c r="AL66" s="75"/>
      <c r="AM66" s="76"/>
      <c r="AN66" s="77"/>
      <c r="AO66" s="74"/>
      <c r="AP66" s="80"/>
      <c r="AQ66" s="74"/>
      <c r="AR66" s="81"/>
      <c r="AS66" s="76"/>
      <c r="AT66" s="80"/>
      <c r="AU66" s="74"/>
      <c r="AV66" s="13"/>
    </row>
    <row r="67" spans="1:48" s="49" customFormat="1" ht="24" x14ac:dyDescent="0.3">
      <c r="A67" s="105">
        <v>61</v>
      </c>
      <c r="B67" s="106" t="s">
        <v>57</v>
      </c>
      <c r="C67" s="107" t="s">
        <v>15</v>
      </c>
      <c r="D67" s="108">
        <v>43158</v>
      </c>
      <c r="E67" s="109">
        <v>43172</v>
      </c>
      <c r="F67" s="110">
        <v>1610.2339999999999</v>
      </c>
      <c r="G67" s="111">
        <f>I67+M67+K67+O67+Q67+S67+U67+W67+Y67+AA67+AC67+AE67+AG67+AI67+AK67+AM67+AO67+AQ67+AS67+AU67</f>
        <v>3220.4679999999998</v>
      </c>
      <c r="H67" s="57"/>
      <c r="I67" s="58"/>
      <c r="J67" s="59"/>
      <c r="K67" s="60"/>
      <c r="L67" s="98">
        <f>((M67*100%)/$G$67)</f>
        <v>0.5</v>
      </c>
      <c r="M67" s="99">
        <v>1610.2339999999999</v>
      </c>
      <c r="N67" s="98">
        <f>((O67*100%)/$G$67)</f>
        <v>0.5</v>
      </c>
      <c r="O67" s="99">
        <v>1610.2339999999999</v>
      </c>
      <c r="P67" s="61"/>
      <c r="Q67" s="58"/>
      <c r="R67" s="59"/>
      <c r="S67" s="60"/>
      <c r="T67" s="61"/>
      <c r="U67" s="58"/>
      <c r="V67" s="59"/>
      <c r="W67" s="60"/>
      <c r="X67" s="61"/>
      <c r="Y67" s="58"/>
      <c r="Z67" s="61"/>
      <c r="AA67" s="58"/>
      <c r="AB67" s="59"/>
      <c r="AC67" s="58"/>
      <c r="AD67" s="59"/>
      <c r="AE67" s="60"/>
      <c r="AF67" s="61"/>
      <c r="AG67" s="58"/>
      <c r="AH67" s="59"/>
      <c r="AI67" s="60"/>
      <c r="AJ67" s="61"/>
      <c r="AK67" s="58"/>
      <c r="AL67" s="59"/>
      <c r="AM67" s="60"/>
      <c r="AN67" s="61"/>
      <c r="AO67" s="58"/>
      <c r="AP67" s="62"/>
      <c r="AQ67" s="58"/>
      <c r="AR67" s="63"/>
      <c r="AS67" s="60"/>
      <c r="AT67" s="62"/>
      <c r="AU67" s="58"/>
      <c r="AV67" s="13"/>
    </row>
    <row r="68" spans="1:48" ht="12.75" customHeight="1" x14ac:dyDescent="0.3">
      <c r="A68" s="112" t="s">
        <v>96</v>
      </c>
      <c r="B68" s="113"/>
      <c r="C68" s="113"/>
      <c r="D68" s="113"/>
      <c r="E68" s="113"/>
      <c r="F68" s="114"/>
      <c r="G68" s="115">
        <f>SUM(G7:G67)</f>
        <v>888362.46699999995</v>
      </c>
      <c r="H68" s="24" t="s">
        <v>58</v>
      </c>
      <c r="I68" s="25"/>
      <c r="J68" s="26" t="s">
        <v>59</v>
      </c>
      <c r="K68" s="27"/>
      <c r="L68" s="24" t="s">
        <v>60</v>
      </c>
      <c r="M68" s="25"/>
      <c r="N68" s="116" t="s">
        <v>61</v>
      </c>
      <c r="O68" s="117"/>
      <c r="P68" s="24" t="s">
        <v>62</v>
      </c>
      <c r="Q68" s="25"/>
      <c r="R68" s="26" t="s">
        <v>63</v>
      </c>
      <c r="S68" s="27"/>
      <c r="T68" s="24" t="s">
        <v>64</v>
      </c>
      <c r="U68" s="25"/>
      <c r="V68" s="26" t="s">
        <v>65</v>
      </c>
      <c r="W68" s="27"/>
      <c r="X68" s="24" t="s">
        <v>66</v>
      </c>
      <c r="Y68" s="25"/>
      <c r="Z68" s="24" t="s">
        <v>67</v>
      </c>
      <c r="AA68" s="25"/>
      <c r="AB68" s="26" t="s">
        <v>68</v>
      </c>
      <c r="AC68" s="25"/>
      <c r="AD68" s="26" t="s">
        <v>69</v>
      </c>
      <c r="AE68" s="27"/>
      <c r="AF68" s="24" t="s">
        <v>70</v>
      </c>
      <c r="AG68" s="25"/>
      <c r="AH68" s="26" t="s">
        <v>71</v>
      </c>
      <c r="AI68" s="27"/>
      <c r="AJ68" s="24" t="s">
        <v>72</v>
      </c>
      <c r="AK68" s="25"/>
      <c r="AL68" s="26" t="s">
        <v>73</v>
      </c>
      <c r="AM68" s="27"/>
      <c r="AN68" s="24" t="s">
        <v>74</v>
      </c>
      <c r="AO68" s="25"/>
      <c r="AP68" s="24" t="s">
        <v>75</v>
      </c>
      <c r="AQ68" s="25"/>
      <c r="AR68" s="26" t="s">
        <v>76</v>
      </c>
      <c r="AS68" s="27"/>
      <c r="AT68" s="24" t="s">
        <v>77</v>
      </c>
      <c r="AU68" s="25"/>
    </row>
    <row r="69" spans="1:48" ht="12" x14ac:dyDescent="0.3">
      <c r="A69" s="112" t="s">
        <v>102</v>
      </c>
      <c r="B69" s="113"/>
      <c r="C69" s="113"/>
      <c r="D69" s="113"/>
      <c r="E69" s="113"/>
      <c r="F69" s="113"/>
      <c r="G69" s="118"/>
      <c r="H69" s="119">
        <f>SUM(I7:I67)</f>
        <v>0</v>
      </c>
      <c r="I69" s="120"/>
      <c r="J69" s="121">
        <f>SUM(K7:K67)</f>
        <v>9257.3989999999994</v>
      </c>
      <c r="K69" s="122"/>
      <c r="L69" s="119">
        <f>SUM(M7:M67)</f>
        <v>10867.633</v>
      </c>
      <c r="M69" s="120"/>
      <c r="N69" s="121">
        <f>SUM(O7:O67)</f>
        <v>38949.373</v>
      </c>
      <c r="O69" s="122"/>
      <c r="P69" s="119">
        <f>SUM(Q7:Q67)</f>
        <v>39112.514000000003</v>
      </c>
      <c r="Q69" s="120"/>
      <c r="R69" s="121">
        <f>SUM(S7:S67)</f>
        <v>34172.841</v>
      </c>
      <c r="S69" s="122"/>
      <c r="T69" s="119">
        <f>SUM(U7:U67)</f>
        <v>40213.278666666665</v>
      </c>
      <c r="U69" s="120"/>
      <c r="V69" s="121">
        <f>SUM(W7:W67)</f>
        <v>52732.325333333334</v>
      </c>
      <c r="W69" s="122"/>
      <c r="X69" s="119">
        <f>SUM(Y7:Y67)</f>
        <v>66681.442999999999</v>
      </c>
      <c r="Y69" s="120"/>
      <c r="Z69" s="119">
        <f>SUM(AA7:AA67)</f>
        <v>76298.866000000009</v>
      </c>
      <c r="AA69" s="120"/>
      <c r="AB69" s="121">
        <f>SUM(AC7:AC67)</f>
        <v>80786.446000000011</v>
      </c>
      <c r="AC69" s="120"/>
      <c r="AD69" s="121">
        <f>SUM(AE7:AE67)</f>
        <v>85274.026000000013</v>
      </c>
      <c r="AE69" s="122"/>
      <c r="AF69" s="119">
        <f>SUM(AG7:AG67)</f>
        <v>81432.596000000005</v>
      </c>
      <c r="AG69" s="120"/>
      <c r="AH69" s="121">
        <f>SUM(AI7:AI67)</f>
        <v>82240.406000000003</v>
      </c>
      <c r="AI69" s="122"/>
      <c r="AJ69" s="119">
        <f>SUM(AK7:AK67)</f>
        <v>62597.919999999998</v>
      </c>
      <c r="AK69" s="120"/>
      <c r="AL69" s="121">
        <f>SUM(AM7:AM67)</f>
        <v>63871.7</v>
      </c>
      <c r="AM69" s="122"/>
      <c r="AN69" s="119">
        <f>SUM(AO7:AO67)</f>
        <v>63873.7</v>
      </c>
      <c r="AO69" s="120"/>
      <c r="AP69" s="119">
        <f>SUM(AQ7:AQ67)</f>
        <v>0</v>
      </c>
      <c r="AQ69" s="120"/>
      <c r="AR69" s="121">
        <f>SUM(AS7:AS67)</f>
        <v>0</v>
      </c>
      <c r="AS69" s="122"/>
      <c r="AT69" s="119">
        <f>SUM(AU7:AU67)</f>
        <v>0</v>
      </c>
      <c r="AU69" s="120"/>
    </row>
    <row r="70" spans="1:48" ht="12" x14ac:dyDescent="0.3">
      <c r="A70" s="112" t="s">
        <v>103</v>
      </c>
      <c r="B70" s="113"/>
      <c r="C70" s="113"/>
      <c r="D70" s="113"/>
      <c r="E70" s="113"/>
      <c r="F70" s="113"/>
      <c r="G70" s="118"/>
      <c r="H70" s="119">
        <f>H69</f>
        <v>0</v>
      </c>
      <c r="I70" s="120"/>
      <c r="J70" s="121">
        <f>H70+J69</f>
        <v>9257.3989999999994</v>
      </c>
      <c r="K70" s="122"/>
      <c r="L70" s="119">
        <f t="shared" ref="L70" si="9">J70+L69</f>
        <v>20125.031999999999</v>
      </c>
      <c r="M70" s="120"/>
      <c r="N70" s="121">
        <f t="shared" ref="N70" si="10">L70+N69</f>
        <v>59074.404999999999</v>
      </c>
      <c r="O70" s="122"/>
      <c r="P70" s="119">
        <f t="shared" ref="P70" si="11">N70+P69</f>
        <v>98186.918999999994</v>
      </c>
      <c r="Q70" s="120"/>
      <c r="R70" s="121">
        <f t="shared" ref="R70" si="12">P70+R69</f>
        <v>132359.76</v>
      </c>
      <c r="S70" s="122"/>
      <c r="T70" s="119">
        <f t="shared" ref="T70" si="13">R70+T69</f>
        <v>172573.03866666666</v>
      </c>
      <c r="U70" s="120"/>
      <c r="V70" s="121">
        <f t="shared" ref="V70" si="14">T70+V69</f>
        <v>225305.364</v>
      </c>
      <c r="W70" s="122"/>
      <c r="X70" s="119">
        <f t="shared" ref="X70" si="15">V70+X69</f>
        <v>291986.80700000003</v>
      </c>
      <c r="Y70" s="120"/>
      <c r="Z70" s="119">
        <f t="shared" ref="Z70" si="16">X70+Z69</f>
        <v>368285.67300000007</v>
      </c>
      <c r="AA70" s="120"/>
      <c r="AB70" s="121">
        <f t="shared" ref="AB70" si="17">Z70+AB69</f>
        <v>449072.11900000006</v>
      </c>
      <c r="AC70" s="120"/>
      <c r="AD70" s="121">
        <f t="shared" ref="AD70" si="18">AB70+AD69</f>
        <v>534346.14500000002</v>
      </c>
      <c r="AE70" s="122"/>
      <c r="AF70" s="119">
        <f t="shared" ref="AF70" si="19">AD70+AF69</f>
        <v>615778.74100000004</v>
      </c>
      <c r="AG70" s="120"/>
      <c r="AH70" s="121">
        <f t="shared" ref="AH70" si="20">AF70+AH69</f>
        <v>698019.147</v>
      </c>
      <c r="AI70" s="122"/>
      <c r="AJ70" s="119">
        <f t="shared" ref="AJ70" si="21">AH70+AJ69</f>
        <v>760617.06700000004</v>
      </c>
      <c r="AK70" s="120"/>
      <c r="AL70" s="121">
        <f t="shared" ref="AL70" si="22">AJ70+AL69</f>
        <v>824488.76699999999</v>
      </c>
      <c r="AM70" s="122"/>
      <c r="AN70" s="119">
        <f t="shared" ref="AN70" si="23">AL70+AN69</f>
        <v>888362.46699999995</v>
      </c>
      <c r="AO70" s="120"/>
      <c r="AP70" s="119">
        <f t="shared" ref="AP70" si="24">AN70+AP69</f>
        <v>888362.46699999995</v>
      </c>
      <c r="AQ70" s="120"/>
      <c r="AR70" s="121">
        <f t="shared" ref="AR70" si="25">AP70+AR69</f>
        <v>888362.46699999995</v>
      </c>
      <c r="AS70" s="122"/>
      <c r="AT70" s="119">
        <f t="shared" ref="AT70" si="26">AR70+AT69</f>
        <v>888362.46699999995</v>
      </c>
      <c r="AU70" s="120"/>
    </row>
    <row r="71" spans="1:48" ht="12" x14ac:dyDescent="0.3">
      <c r="A71" s="112" t="s">
        <v>8</v>
      </c>
      <c r="B71" s="113"/>
      <c r="C71" s="113"/>
      <c r="D71" s="113"/>
      <c r="E71" s="113"/>
      <c r="F71" s="113"/>
      <c r="G71" s="118"/>
      <c r="H71" s="123">
        <f>((H69*100%)/$AT$70)</f>
        <v>0</v>
      </c>
      <c r="I71" s="124"/>
      <c r="J71" s="123">
        <f t="shared" ref="J71" si="27">((J69*100%)/$AT$70)</f>
        <v>1.0420745296975722E-2</v>
      </c>
      <c r="K71" s="124"/>
      <c r="L71" s="123">
        <f t="shared" ref="L71" si="28">((L69*100%)/$AT$70)</f>
        <v>1.2233332005459435E-2</v>
      </c>
      <c r="M71" s="124"/>
      <c r="N71" s="123">
        <f t="shared" ref="N71" si="29">((N69*100%)/$AT$70)</f>
        <v>4.3844010127456229E-2</v>
      </c>
      <c r="O71" s="124"/>
      <c r="P71" s="123">
        <f t="shared" ref="P71" si="30">((P69*100%)/$AT$70)</f>
        <v>4.4027652509997371E-2</v>
      </c>
      <c r="Q71" s="124"/>
      <c r="R71" s="125">
        <f t="shared" ref="R71" si="31">((R69*100%)/$AT$70)</f>
        <v>3.8467227364300617E-2</v>
      </c>
      <c r="S71" s="124"/>
      <c r="T71" s="123">
        <f t="shared" ref="T71" si="32">((T69*100%)/$AT$70)</f>
        <v>4.5266746582019506E-2</v>
      </c>
      <c r="U71" s="124"/>
      <c r="V71" s="123">
        <f t="shared" ref="V71" si="33">((V69*100%)/$AT$70)</f>
        <v>5.9359019873284825E-2</v>
      </c>
      <c r="W71" s="124"/>
      <c r="X71" s="123">
        <f t="shared" ref="X71" si="34">((X69*100%)/$AT$70)</f>
        <v>7.5061076392818837E-2</v>
      </c>
      <c r="Y71" s="124"/>
      <c r="Z71" s="123">
        <f t="shared" ref="Z71" si="35">((Z69*100%)/$AT$70)</f>
        <v>8.5887088698897066E-2</v>
      </c>
      <c r="AA71" s="124"/>
      <c r="AB71" s="125">
        <f t="shared" ref="AB71" si="36">((AB69*100%)/$AT$70)</f>
        <v>9.0938607832921889E-2</v>
      </c>
      <c r="AC71" s="124"/>
      <c r="AD71" s="123">
        <f t="shared" ref="AD71" si="37">((AD69*100%)/$AT$70)</f>
        <v>9.5990126966946726E-2</v>
      </c>
      <c r="AE71" s="124"/>
      <c r="AF71" s="123">
        <f t="shared" ref="AF71" si="38">((AF69*100%)/$AT$70)</f>
        <v>9.1665957337209308E-2</v>
      </c>
      <c r="AG71" s="124"/>
      <c r="AH71" s="123">
        <f t="shared" ref="AH71" si="39">((AH69*100%)/$AT$70)</f>
        <v>9.2575282111732896E-2</v>
      </c>
      <c r="AI71" s="124"/>
      <c r="AJ71" s="123">
        <f t="shared" ref="AJ71" si="40">((AJ69*100%)/$AT$70)</f>
        <v>7.0464390747386224E-2</v>
      </c>
      <c r="AK71" s="124"/>
      <c r="AL71" s="123">
        <f t="shared" ref="AL71" si="41">((AL69*100%)/$AT$70)</f>
        <v>7.1898242409649218E-2</v>
      </c>
      <c r="AM71" s="124"/>
      <c r="AN71" s="123">
        <f t="shared" ref="AN71" si="42">((AN69*100%)/$AT$70)</f>
        <v>7.190049374294423E-2</v>
      </c>
      <c r="AO71" s="124"/>
      <c r="AP71" s="123">
        <f t="shared" ref="AP71" si="43">((AP69*100%)/$AT$70)</f>
        <v>0</v>
      </c>
      <c r="AQ71" s="124"/>
      <c r="AR71" s="123">
        <f t="shared" ref="AR71" si="44">((AR69*100%)/$AT$70)</f>
        <v>0</v>
      </c>
      <c r="AS71" s="124"/>
      <c r="AT71" s="123">
        <f t="shared" ref="AT71" si="45">((AT69*100%)/$AT$70)</f>
        <v>0</v>
      </c>
      <c r="AU71" s="124"/>
    </row>
    <row r="72" spans="1:48" ht="12.6" thickBot="1" x14ac:dyDescent="0.35">
      <c r="A72" s="126" t="s">
        <v>9</v>
      </c>
      <c r="B72" s="127"/>
      <c r="C72" s="127"/>
      <c r="D72" s="127"/>
      <c r="E72" s="127"/>
      <c r="F72" s="127"/>
      <c r="G72" s="128"/>
      <c r="H72" s="129">
        <f>H71</f>
        <v>0</v>
      </c>
      <c r="I72" s="130"/>
      <c r="J72" s="131">
        <f>H72+J71</f>
        <v>1.0420745296975722E-2</v>
      </c>
      <c r="K72" s="132"/>
      <c r="L72" s="129">
        <f t="shared" ref="L72" si="46">J72+L71</f>
        <v>2.2654077302435155E-2</v>
      </c>
      <c r="M72" s="130"/>
      <c r="N72" s="131">
        <f t="shared" ref="N72" si="47">L72+N71</f>
        <v>6.6498087429891384E-2</v>
      </c>
      <c r="O72" s="132"/>
      <c r="P72" s="129">
        <f t="shared" ref="P72" si="48">N72+P71</f>
        <v>0.11052573993988876</v>
      </c>
      <c r="Q72" s="130"/>
      <c r="R72" s="131">
        <f t="shared" ref="R72" si="49">P72+R71</f>
        <v>0.14899296730418937</v>
      </c>
      <c r="S72" s="132"/>
      <c r="T72" s="129">
        <f t="shared" ref="T72" si="50">R72+T71</f>
        <v>0.19425971388620888</v>
      </c>
      <c r="U72" s="130"/>
      <c r="V72" s="131">
        <f t="shared" ref="V72" si="51">T72+V71</f>
        <v>0.25361873375949373</v>
      </c>
      <c r="W72" s="132"/>
      <c r="X72" s="129">
        <f t="shared" ref="X72" si="52">V72+X71</f>
        <v>0.32867981015231257</v>
      </c>
      <c r="Y72" s="130"/>
      <c r="Z72" s="129">
        <f t="shared" ref="Z72" si="53">X72+Z71</f>
        <v>0.41456689885120962</v>
      </c>
      <c r="AA72" s="130"/>
      <c r="AB72" s="131">
        <f t="shared" ref="AB72" si="54">Z72+AB71</f>
        <v>0.50550550668413152</v>
      </c>
      <c r="AC72" s="130"/>
      <c r="AD72" s="131">
        <f t="shared" ref="AD72" si="55">AB72+AD71</f>
        <v>0.60149563365107828</v>
      </c>
      <c r="AE72" s="132"/>
      <c r="AF72" s="129">
        <f t="shared" ref="AF72" si="56">AD72+AF71</f>
        <v>0.69316159098828756</v>
      </c>
      <c r="AG72" s="130"/>
      <c r="AH72" s="131">
        <f t="shared" ref="AH72" si="57">AF72+AH71</f>
        <v>0.78573687310002049</v>
      </c>
      <c r="AI72" s="132"/>
      <c r="AJ72" s="129">
        <f t="shared" ref="AJ72" si="58">AH72+AJ71</f>
        <v>0.85620126384740669</v>
      </c>
      <c r="AK72" s="130"/>
      <c r="AL72" s="131">
        <f t="shared" ref="AL72" si="59">AJ72+AL71</f>
        <v>0.92809950625705595</v>
      </c>
      <c r="AM72" s="132"/>
      <c r="AN72" s="129">
        <f t="shared" ref="AN72" si="60">AL72+AN71</f>
        <v>1.0000000000000002</v>
      </c>
      <c r="AO72" s="130"/>
      <c r="AP72" s="129">
        <f t="shared" ref="AP72" si="61">AN72+AP71</f>
        <v>1.0000000000000002</v>
      </c>
      <c r="AQ72" s="130"/>
      <c r="AR72" s="131">
        <f t="shared" ref="AR72" si="62">AP72+AR71</f>
        <v>1.0000000000000002</v>
      </c>
      <c r="AS72" s="132"/>
      <c r="AT72" s="129">
        <f t="shared" ref="AT72" si="63">AR72+AT71</f>
        <v>1.0000000000000002</v>
      </c>
      <c r="AU72" s="130"/>
    </row>
    <row r="73" spans="1:48" ht="12.75" hidden="1" customHeight="1" x14ac:dyDescent="0.3"/>
    <row r="74" spans="1:48" ht="15" hidden="1" customHeight="1" x14ac:dyDescent="0.3">
      <c r="D74" s="4" t="s">
        <v>17</v>
      </c>
      <c r="E74" s="137">
        <v>2747871.0335539998</v>
      </c>
      <c r="F74" s="137">
        <v>2747871.0335539998</v>
      </c>
      <c r="G74" s="137">
        <v>2747871.0335539998</v>
      </c>
    </row>
    <row r="75" spans="1:48" s="137" customFormat="1" ht="15" hidden="1" customHeight="1" x14ac:dyDescent="0.3">
      <c r="H75" s="135">
        <f>$G$74*H71</f>
        <v>0</v>
      </c>
      <c r="I75" s="135"/>
      <c r="J75" s="136">
        <f t="shared" ref="J75:AT75" si="64">$G$74*J71</f>
        <v>28634.864149603662</v>
      </c>
      <c r="K75" s="135"/>
      <c r="L75" s="136">
        <f t="shared" si="64"/>
        <v>33615.618661651039</v>
      </c>
      <c r="M75" s="135"/>
      <c r="N75" s="136">
        <f t="shared" si="64"/>
        <v>120477.68542408518</v>
      </c>
      <c r="O75" s="135"/>
      <c r="P75" s="136">
        <f t="shared" si="64"/>
        <v>120982.31100760284</v>
      </c>
      <c r="Q75" s="135"/>
      <c r="R75" s="136">
        <f t="shared" si="64"/>
        <v>105702.97981549744</v>
      </c>
      <c r="S75" s="135"/>
      <c r="T75" s="136">
        <f t="shared" si="64"/>
        <v>124387.18171596093</v>
      </c>
      <c r="U75" s="135"/>
      <c r="V75" s="136">
        <f t="shared" si="64"/>
        <v>163110.9312899556</v>
      </c>
      <c r="W75" s="135"/>
      <c r="X75" s="136">
        <f t="shared" si="64"/>
        <v>206258.15756721084</v>
      </c>
      <c r="Y75" s="135"/>
      <c r="Z75" s="136">
        <f t="shared" si="64"/>
        <v>236006.64319198235</v>
      </c>
      <c r="AA75" s="135"/>
      <c r="AB75" s="136">
        <f t="shared" si="64"/>
        <v>249887.56629581293</v>
      </c>
      <c r="AC75" s="135"/>
      <c r="AD75" s="136">
        <f t="shared" si="64"/>
        <v>263768.48939964356</v>
      </c>
      <c r="AE75" s="135"/>
      <c r="AF75" s="136">
        <f t="shared" si="64"/>
        <v>251886.22892991418</v>
      </c>
      <c r="AG75" s="135"/>
      <c r="AH75" s="136">
        <f t="shared" si="64"/>
        <v>254384.93613792059</v>
      </c>
      <c r="AI75" s="135"/>
      <c r="AJ75" s="136">
        <f t="shared" si="64"/>
        <v>193627.05823177309</v>
      </c>
      <c r="AK75" s="135">
        <f t="shared" si="64"/>
        <v>0</v>
      </c>
      <c r="AL75" s="136">
        <f t="shared" si="64"/>
        <v>197567.09768091881</v>
      </c>
      <c r="AM75" s="135"/>
      <c r="AN75" s="136">
        <f t="shared" si="64"/>
        <v>197573.28405446705</v>
      </c>
      <c r="AO75" s="135"/>
      <c r="AP75" s="4">
        <f t="shared" si="64"/>
        <v>0</v>
      </c>
      <c r="AQ75" s="135"/>
      <c r="AR75" s="4">
        <f t="shared" si="64"/>
        <v>0</v>
      </c>
      <c r="AS75" s="135"/>
      <c r="AT75" s="4">
        <f t="shared" si="64"/>
        <v>0</v>
      </c>
      <c r="AU75" s="135"/>
      <c r="AV75" s="4"/>
    </row>
    <row r="76" spans="1:48" s="137" customFormat="1" ht="15" hidden="1" customHeight="1" x14ac:dyDescent="0.3">
      <c r="D76" s="137" t="s">
        <v>18</v>
      </c>
      <c r="H76" s="135">
        <f>H75/176</f>
        <v>0</v>
      </c>
      <c r="I76" s="135">
        <f t="shared" ref="I76:AU76" si="65">I75/176</f>
        <v>0</v>
      </c>
      <c r="J76" s="136">
        <f t="shared" si="65"/>
        <v>162.69809175911172</v>
      </c>
      <c r="K76" s="135">
        <f t="shared" si="65"/>
        <v>0</v>
      </c>
      <c r="L76" s="136">
        <f t="shared" si="65"/>
        <v>190.99783330483544</v>
      </c>
      <c r="M76" s="135">
        <f t="shared" si="65"/>
        <v>0</v>
      </c>
      <c r="N76" s="136">
        <f t="shared" si="65"/>
        <v>684.53230354593859</v>
      </c>
      <c r="O76" s="135">
        <f t="shared" si="65"/>
        <v>0</v>
      </c>
      <c r="P76" s="136">
        <f t="shared" si="65"/>
        <v>687.39949436137977</v>
      </c>
      <c r="Q76" s="135">
        <f t="shared" si="65"/>
        <v>0</v>
      </c>
      <c r="R76" s="136">
        <f t="shared" si="65"/>
        <v>600.58511258805368</v>
      </c>
      <c r="S76" s="135">
        <f t="shared" si="65"/>
        <v>0</v>
      </c>
      <c r="T76" s="136">
        <f t="shared" si="65"/>
        <v>706.74535065886892</v>
      </c>
      <c r="U76" s="135">
        <f t="shared" si="65"/>
        <v>0</v>
      </c>
      <c r="V76" s="136">
        <f t="shared" si="65"/>
        <v>926.76665505656592</v>
      </c>
      <c r="W76" s="135">
        <f t="shared" si="65"/>
        <v>0</v>
      </c>
      <c r="X76" s="136">
        <f t="shared" si="65"/>
        <v>1171.921349813698</v>
      </c>
      <c r="Y76" s="135">
        <f t="shared" si="65"/>
        <v>0</v>
      </c>
      <c r="Z76" s="136">
        <f t="shared" si="65"/>
        <v>1340.9468363180815</v>
      </c>
      <c r="AA76" s="135">
        <f t="shared" si="65"/>
        <v>0</v>
      </c>
      <c r="AB76" s="136">
        <f t="shared" si="65"/>
        <v>1419.8157175898461</v>
      </c>
      <c r="AC76" s="135">
        <f t="shared" si="65"/>
        <v>0</v>
      </c>
      <c r="AD76" s="136">
        <f t="shared" si="65"/>
        <v>1498.6845988616112</v>
      </c>
      <c r="AE76" s="135">
        <f t="shared" si="65"/>
        <v>0</v>
      </c>
      <c r="AF76" s="136">
        <f t="shared" si="65"/>
        <v>1431.1717552836033</v>
      </c>
      <c r="AG76" s="135">
        <f t="shared" si="65"/>
        <v>0</v>
      </c>
      <c r="AH76" s="136">
        <f t="shared" si="65"/>
        <v>1445.3689553290942</v>
      </c>
      <c r="AI76" s="135">
        <f t="shared" si="65"/>
        <v>0</v>
      </c>
      <c r="AJ76" s="136">
        <f t="shared" si="65"/>
        <v>1100.1537399532563</v>
      </c>
      <c r="AK76" s="135">
        <f t="shared" si="65"/>
        <v>0</v>
      </c>
      <c r="AL76" s="136">
        <f t="shared" si="65"/>
        <v>1122.5403277324933</v>
      </c>
      <c r="AM76" s="135">
        <f t="shared" si="65"/>
        <v>0</v>
      </c>
      <c r="AN76" s="136">
        <f t="shared" si="65"/>
        <v>1122.575477582199</v>
      </c>
      <c r="AO76" s="135">
        <f t="shared" si="65"/>
        <v>0</v>
      </c>
      <c r="AP76" s="4">
        <f t="shared" si="65"/>
        <v>0</v>
      </c>
      <c r="AQ76" s="135">
        <f t="shared" si="65"/>
        <v>0</v>
      </c>
      <c r="AR76" s="4">
        <f t="shared" si="65"/>
        <v>0</v>
      </c>
      <c r="AS76" s="135">
        <f t="shared" si="65"/>
        <v>0</v>
      </c>
      <c r="AT76" s="4">
        <f t="shared" si="65"/>
        <v>0</v>
      </c>
      <c r="AU76" s="135">
        <f t="shared" si="65"/>
        <v>0</v>
      </c>
      <c r="AV76" s="4"/>
    </row>
    <row r="77" spans="1:48" s="137" customFormat="1" ht="15" hidden="1" customHeight="1" x14ac:dyDescent="0.3">
      <c r="D77" s="137" t="s">
        <v>19</v>
      </c>
      <c r="H77" s="135">
        <f>H76/20</f>
        <v>0</v>
      </c>
      <c r="I77" s="135">
        <f t="shared" ref="I77:AU77" si="66">I76/20</f>
        <v>0</v>
      </c>
      <c r="J77" s="136">
        <f t="shared" si="66"/>
        <v>8.1349045879555852</v>
      </c>
      <c r="K77" s="135">
        <f t="shared" si="66"/>
        <v>0</v>
      </c>
      <c r="L77" s="136">
        <f t="shared" si="66"/>
        <v>9.5498916652417716</v>
      </c>
      <c r="M77" s="135">
        <f t="shared" si="66"/>
        <v>0</v>
      </c>
      <c r="N77" s="136">
        <f t="shared" si="66"/>
        <v>34.226615177296928</v>
      </c>
      <c r="O77" s="135">
        <f t="shared" si="66"/>
        <v>0</v>
      </c>
      <c r="P77" s="136">
        <f t="shared" si="66"/>
        <v>34.369974718068988</v>
      </c>
      <c r="Q77" s="135">
        <f t="shared" si="66"/>
        <v>0</v>
      </c>
      <c r="R77" s="136">
        <f t="shared" si="66"/>
        <v>30.029255629402684</v>
      </c>
      <c r="S77" s="135">
        <f t="shared" si="66"/>
        <v>0</v>
      </c>
      <c r="T77" s="136">
        <f t="shared" si="66"/>
        <v>35.337267532943443</v>
      </c>
      <c r="U77" s="135">
        <f t="shared" si="66"/>
        <v>0</v>
      </c>
      <c r="V77" s="136">
        <f t="shared" si="66"/>
        <v>46.338332752828293</v>
      </c>
      <c r="W77" s="135">
        <f t="shared" si="66"/>
        <v>0</v>
      </c>
      <c r="X77" s="136">
        <f t="shared" si="66"/>
        <v>58.596067490684902</v>
      </c>
      <c r="Y77" s="135">
        <f t="shared" si="66"/>
        <v>0</v>
      </c>
      <c r="Z77" s="136">
        <f t="shared" si="66"/>
        <v>67.047341815904076</v>
      </c>
      <c r="AA77" s="135">
        <f t="shared" si="66"/>
        <v>0</v>
      </c>
      <c r="AB77" s="136">
        <f t="shared" si="66"/>
        <v>70.990785879492307</v>
      </c>
      <c r="AC77" s="135">
        <f t="shared" si="66"/>
        <v>0</v>
      </c>
      <c r="AD77" s="136">
        <f t="shared" si="66"/>
        <v>74.934229943080567</v>
      </c>
      <c r="AE77" s="135">
        <f t="shared" si="66"/>
        <v>0</v>
      </c>
      <c r="AF77" s="136">
        <f t="shared" si="66"/>
        <v>71.55858776418016</v>
      </c>
      <c r="AG77" s="135">
        <f t="shared" si="66"/>
        <v>0</v>
      </c>
      <c r="AH77" s="136">
        <f t="shared" si="66"/>
        <v>72.268447766454713</v>
      </c>
      <c r="AI77" s="135">
        <f t="shared" si="66"/>
        <v>0</v>
      </c>
      <c r="AJ77" s="136">
        <f t="shared" si="66"/>
        <v>55.007686997662816</v>
      </c>
      <c r="AK77" s="135">
        <f t="shared" si="66"/>
        <v>0</v>
      </c>
      <c r="AL77" s="136">
        <f t="shared" si="66"/>
        <v>56.127016386624668</v>
      </c>
      <c r="AM77" s="135">
        <f t="shared" si="66"/>
        <v>0</v>
      </c>
      <c r="AN77" s="136">
        <f t="shared" si="66"/>
        <v>56.12877387910995</v>
      </c>
      <c r="AO77" s="135">
        <f t="shared" si="66"/>
        <v>0</v>
      </c>
      <c r="AP77" s="4">
        <f t="shared" si="66"/>
        <v>0</v>
      </c>
      <c r="AQ77" s="135">
        <f t="shared" si="66"/>
        <v>0</v>
      </c>
      <c r="AR77" s="4">
        <f t="shared" si="66"/>
        <v>0</v>
      </c>
      <c r="AS77" s="135">
        <f t="shared" si="66"/>
        <v>0</v>
      </c>
      <c r="AT77" s="4">
        <f t="shared" si="66"/>
        <v>0</v>
      </c>
      <c r="AU77" s="135">
        <f t="shared" si="66"/>
        <v>0</v>
      </c>
      <c r="AV77" s="4"/>
    </row>
    <row r="78" spans="1:48" s="137" customFormat="1" ht="15" hidden="1" customHeight="1" x14ac:dyDescent="0.3">
      <c r="H78" s="135"/>
      <c r="I78" s="135"/>
      <c r="J78" s="136"/>
      <c r="K78" s="135"/>
      <c r="L78" s="136"/>
      <c r="M78" s="135"/>
      <c r="N78" s="136"/>
      <c r="O78" s="135"/>
      <c r="P78" s="136"/>
      <c r="Q78" s="135"/>
      <c r="R78" s="136"/>
      <c r="S78" s="135"/>
      <c r="T78" s="136"/>
      <c r="U78" s="135"/>
      <c r="V78" s="136"/>
      <c r="W78" s="135"/>
      <c r="X78" s="136"/>
      <c r="Y78" s="135"/>
      <c r="Z78" s="136"/>
      <c r="AA78" s="135"/>
      <c r="AB78" s="136"/>
      <c r="AC78" s="135"/>
      <c r="AD78" s="136"/>
      <c r="AE78" s="135"/>
      <c r="AF78" s="136"/>
      <c r="AG78" s="135"/>
      <c r="AH78" s="136"/>
      <c r="AI78" s="135"/>
      <c r="AJ78" s="136"/>
      <c r="AK78" s="135"/>
      <c r="AL78" s="136"/>
      <c r="AM78" s="135"/>
      <c r="AN78" s="136"/>
      <c r="AO78" s="135"/>
      <c r="AP78" s="4"/>
      <c r="AQ78" s="135"/>
      <c r="AR78" s="4"/>
      <c r="AS78" s="135"/>
      <c r="AT78" s="4"/>
      <c r="AU78" s="135"/>
      <c r="AV78" s="4"/>
    </row>
    <row r="79" spans="1:48" hidden="1" x14ac:dyDescent="0.3">
      <c r="H79" s="135"/>
    </row>
    <row r="80" spans="1:48" hidden="1" x14ac:dyDescent="0.3">
      <c r="H80" s="135"/>
    </row>
    <row r="81" spans="4:48" hidden="1" x14ac:dyDescent="0.3"/>
    <row r="82" spans="4:48" hidden="1" x14ac:dyDescent="0.3">
      <c r="E82" s="133">
        <f>'[1]PLANILHA SINTÉTICA'!$F$1291</f>
        <v>86198339.430000007</v>
      </c>
      <c r="F82" s="133">
        <f>'[1]PLANILHA SINTÉTICA'!$F$1291</f>
        <v>86198339.430000007</v>
      </c>
      <c r="G82" s="133">
        <f>'[1]PLANILHA SINTÉTICA'!$F$1291</f>
        <v>86198339.430000007</v>
      </c>
    </row>
    <row r="83" spans="4:48" s="143" customFormat="1" x14ac:dyDescent="0.3">
      <c r="D83" s="138"/>
      <c r="E83" s="139"/>
      <c r="F83" s="139"/>
      <c r="G83" s="139"/>
      <c r="H83" s="140"/>
      <c r="I83" s="141"/>
      <c r="J83" s="142"/>
      <c r="K83" s="141"/>
      <c r="L83" s="142"/>
      <c r="M83" s="141"/>
      <c r="N83" s="142"/>
      <c r="O83" s="141"/>
      <c r="P83" s="142"/>
      <c r="Q83" s="141"/>
      <c r="R83" s="142"/>
      <c r="S83" s="141"/>
      <c r="T83" s="142"/>
      <c r="U83" s="141"/>
      <c r="V83" s="142"/>
      <c r="W83" s="141"/>
      <c r="X83" s="142"/>
      <c r="Y83" s="141"/>
      <c r="Z83" s="142"/>
      <c r="AA83" s="141"/>
      <c r="AB83" s="142"/>
      <c r="AC83" s="141"/>
      <c r="AD83" s="142"/>
      <c r="AE83" s="141"/>
      <c r="AF83" s="142"/>
      <c r="AG83" s="141"/>
      <c r="AH83" s="142"/>
      <c r="AI83" s="141"/>
      <c r="AJ83" s="142"/>
      <c r="AK83" s="141"/>
      <c r="AL83" s="142"/>
      <c r="AM83" s="141"/>
      <c r="AN83" s="142"/>
      <c r="AO83" s="141"/>
      <c r="AP83" s="138"/>
      <c r="AQ83" s="141"/>
      <c r="AR83" s="138"/>
      <c r="AS83" s="141"/>
      <c r="AT83" s="138"/>
      <c r="AU83" s="141"/>
      <c r="AV83" s="138"/>
    </row>
    <row r="84" spans="4:48" s="143" customFormat="1" x14ac:dyDescent="0.3">
      <c r="D84" s="138"/>
      <c r="E84" s="139"/>
      <c r="F84" s="139"/>
      <c r="G84" s="139"/>
      <c r="H84" s="140"/>
      <c r="I84" s="141"/>
      <c r="J84" s="142"/>
      <c r="K84" s="141"/>
      <c r="L84" s="142"/>
      <c r="M84" s="141"/>
      <c r="N84" s="142"/>
      <c r="O84" s="141"/>
      <c r="P84" s="142"/>
      <c r="Q84" s="141"/>
      <c r="R84" s="142"/>
      <c r="S84" s="141"/>
      <c r="T84" s="142"/>
      <c r="U84" s="141"/>
      <c r="V84" s="142"/>
      <c r="W84" s="141"/>
      <c r="X84" s="142"/>
      <c r="Y84" s="141"/>
      <c r="Z84" s="142"/>
      <c r="AA84" s="141"/>
      <c r="AB84" s="142"/>
      <c r="AC84" s="141"/>
      <c r="AD84" s="142"/>
      <c r="AE84" s="141"/>
      <c r="AF84" s="142"/>
      <c r="AG84" s="141"/>
      <c r="AH84" s="142"/>
      <c r="AI84" s="141"/>
      <c r="AJ84" s="142"/>
      <c r="AK84" s="141"/>
      <c r="AL84" s="142"/>
      <c r="AM84" s="141"/>
      <c r="AN84" s="142"/>
      <c r="AO84" s="141"/>
      <c r="AP84" s="138"/>
      <c r="AQ84" s="141"/>
      <c r="AR84" s="138"/>
      <c r="AS84" s="141"/>
      <c r="AT84" s="138"/>
      <c r="AU84" s="141"/>
      <c r="AV84" s="138"/>
    </row>
    <row r="85" spans="4:48" s="143" customFormat="1" x14ac:dyDescent="0.3">
      <c r="D85" s="138"/>
      <c r="E85" s="139"/>
      <c r="F85" s="139"/>
      <c r="G85" s="139"/>
      <c r="H85" s="140"/>
      <c r="I85" s="141"/>
      <c r="J85" s="142"/>
      <c r="K85" s="141"/>
      <c r="L85" s="142"/>
      <c r="M85" s="141"/>
      <c r="N85" s="142"/>
      <c r="O85" s="141"/>
      <c r="P85" s="142"/>
      <c r="Q85" s="141"/>
      <c r="R85" s="142"/>
      <c r="S85" s="141"/>
      <c r="T85" s="142"/>
      <c r="U85" s="141"/>
      <c r="V85" s="142"/>
      <c r="W85" s="141"/>
      <c r="X85" s="142"/>
      <c r="Y85" s="141"/>
      <c r="Z85" s="142"/>
      <c r="AA85" s="141"/>
      <c r="AB85" s="142"/>
      <c r="AC85" s="141"/>
      <c r="AD85" s="142"/>
      <c r="AE85" s="141"/>
      <c r="AF85" s="142"/>
      <c r="AG85" s="141"/>
      <c r="AH85" s="142"/>
      <c r="AI85" s="141"/>
      <c r="AJ85" s="142"/>
      <c r="AK85" s="141"/>
      <c r="AL85" s="142"/>
      <c r="AM85" s="141"/>
      <c r="AN85" s="142"/>
      <c r="AO85" s="141"/>
      <c r="AP85" s="138"/>
      <c r="AQ85" s="141"/>
      <c r="AR85" s="138"/>
      <c r="AS85" s="141"/>
      <c r="AT85" s="138"/>
      <c r="AU85" s="141"/>
      <c r="AV85" s="138"/>
    </row>
    <row r="86" spans="4:48" s="143" customFormat="1" x14ac:dyDescent="0.3">
      <c r="D86" s="138"/>
      <c r="E86" s="139"/>
      <c r="F86" s="139"/>
      <c r="G86" s="139"/>
      <c r="H86" s="140"/>
      <c r="I86" s="141"/>
      <c r="J86" s="142"/>
      <c r="K86" s="141"/>
      <c r="L86" s="142"/>
      <c r="M86" s="141"/>
      <c r="N86" s="142"/>
      <c r="O86" s="141"/>
      <c r="P86" s="142"/>
      <c r="Q86" s="141"/>
      <c r="R86" s="142"/>
      <c r="S86" s="141"/>
      <c r="T86" s="142"/>
      <c r="U86" s="141"/>
      <c r="V86" s="142"/>
      <c r="W86" s="141"/>
      <c r="X86" s="142"/>
      <c r="Y86" s="141"/>
      <c r="Z86" s="142"/>
      <c r="AA86" s="141"/>
      <c r="AB86" s="142"/>
      <c r="AC86" s="141"/>
      <c r="AD86" s="142"/>
      <c r="AE86" s="141"/>
      <c r="AF86" s="142"/>
      <c r="AG86" s="141"/>
      <c r="AH86" s="142"/>
      <c r="AI86" s="141"/>
      <c r="AJ86" s="142"/>
      <c r="AK86" s="141"/>
      <c r="AL86" s="142"/>
      <c r="AM86" s="141"/>
      <c r="AN86" s="142"/>
      <c r="AO86" s="141"/>
      <c r="AP86" s="138"/>
      <c r="AQ86" s="141"/>
      <c r="AR86" s="138"/>
      <c r="AS86" s="141"/>
      <c r="AT86" s="138"/>
      <c r="AU86" s="141"/>
      <c r="AV86" s="138"/>
    </row>
    <row r="87" spans="4:48" s="143" customFormat="1" x14ac:dyDescent="0.3">
      <c r="D87" s="138"/>
      <c r="E87" s="139"/>
      <c r="F87" s="139"/>
      <c r="G87" s="139"/>
      <c r="H87" s="140"/>
      <c r="I87" s="141"/>
      <c r="J87" s="142"/>
      <c r="K87" s="141"/>
      <c r="L87" s="142"/>
      <c r="M87" s="141"/>
      <c r="N87" s="142"/>
      <c r="O87" s="141"/>
      <c r="P87" s="142"/>
      <c r="Q87" s="141"/>
      <c r="R87" s="142"/>
      <c r="S87" s="141"/>
      <c r="T87" s="142"/>
      <c r="U87" s="141"/>
      <c r="V87" s="142"/>
      <c r="W87" s="141"/>
      <c r="X87" s="142"/>
      <c r="Y87" s="141"/>
      <c r="Z87" s="142"/>
      <c r="AA87" s="141"/>
      <c r="AB87" s="142"/>
      <c r="AC87" s="141"/>
      <c r="AD87" s="142"/>
      <c r="AE87" s="141"/>
      <c r="AF87" s="142"/>
      <c r="AG87" s="141"/>
      <c r="AH87" s="142"/>
      <c r="AI87" s="141"/>
      <c r="AJ87" s="142"/>
      <c r="AK87" s="141"/>
      <c r="AL87" s="142"/>
      <c r="AM87" s="141"/>
      <c r="AN87" s="142"/>
      <c r="AO87" s="141"/>
      <c r="AP87" s="138"/>
      <c r="AQ87" s="141"/>
      <c r="AR87" s="138"/>
      <c r="AS87" s="141"/>
      <c r="AT87" s="138"/>
      <c r="AU87" s="141"/>
      <c r="AV87" s="138"/>
    </row>
    <row r="88" spans="4:48" s="143" customFormat="1" x14ac:dyDescent="0.3">
      <c r="D88" s="138"/>
      <c r="E88" s="139"/>
      <c r="F88" s="139"/>
      <c r="G88" s="139"/>
      <c r="H88" s="140"/>
      <c r="I88" s="141"/>
      <c r="J88" s="142"/>
      <c r="K88" s="141"/>
      <c r="L88" s="142"/>
      <c r="M88" s="141"/>
      <c r="N88" s="142"/>
      <c r="O88" s="141"/>
      <c r="P88" s="142"/>
      <c r="Q88" s="141"/>
      <c r="R88" s="142"/>
      <c r="S88" s="141"/>
      <c r="T88" s="142"/>
      <c r="U88" s="141"/>
      <c r="V88" s="142"/>
      <c r="W88" s="141"/>
      <c r="X88" s="142"/>
      <c r="Y88" s="141"/>
      <c r="Z88" s="142"/>
      <c r="AA88" s="141"/>
      <c r="AB88" s="142"/>
      <c r="AC88" s="141"/>
      <c r="AD88" s="142"/>
      <c r="AE88" s="141"/>
      <c r="AF88" s="142"/>
      <c r="AG88" s="141"/>
      <c r="AH88" s="142"/>
      <c r="AI88" s="141"/>
      <c r="AJ88" s="142"/>
      <c r="AK88" s="141"/>
      <c r="AL88" s="142"/>
      <c r="AM88" s="141"/>
      <c r="AN88" s="142"/>
      <c r="AO88" s="141"/>
      <c r="AP88" s="138"/>
      <c r="AQ88" s="141"/>
      <c r="AR88" s="138"/>
      <c r="AS88" s="141"/>
      <c r="AT88" s="138"/>
      <c r="AU88" s="141"/>
      <c r="AV88" s="138"/>
    </row>
    <row r="89" spans="4:48" s="143" customFormat="1" x14ac:dyDescent="0.3">
      <c r="D89" s="138"/>
      <c r="E89" s="139"/>
      <c r="F89" s="139"/>
      <c r="G89" s="139"/>
      <c r="H89" s="140"/>
      <c r="I89" s="141"/>
      <c r="J89" s="142"/>
      <c r="K89" s="141"/>
      <c r="L89" s="142"/>
      <c r="M89" s="141"/>
      <c r="N89" s="142"/>
      <c r="O89" s="141"/>
      <c r="P89" s="142"/>
      <c r="Q89" s="141"/>
      <c r="R89" s="142"/>
      <c r="S89" s="141"/>
      <c r="T89" s="142"/>
      <c r="U89" s="141"/>
      <c r="V89" s="142"/>
      <c r="W89" s="141"/>
      <c r="X89" s="142"/>
      <c r="Y89" s="141"/>
      <c r="Z89" s="142"/>
      <c r="AA89" s="141"/>
      <c r="AB89" s="142"/>
      <c r="AC89" s="141"/>
      <c r="AD89" s="142"/>
      <c r="AE89" s="141"/>
      <c r="AF89" s="142"/>
      <c r="AG89" s="141"/>
      <c r="AH89" s="142"/>
      <c r="AI89" s="141"/>
      <c r="AJ89" s="142"/>
      <c r="AK89" s="141"/>
      <c r="AL89" s="142"/>
      <c r="AM89" s="141"/>
      <c r="AN89" s="142"/>
      <c r="AO89" s="141"/>
      <c r="AP89" s="138"/>
      <c r="AQ89" s="141"/>
      <c r="AR89" s="138"/>
      <c r="AS89" s="141"/>
      <c r="AT89" s="138"/>
      <c r="AU89" s="141"/>
      <c r="AV89" s="138"/>
    </row>
    <row r="90" spans="4:48" s="143" customFormat="1" x14ac:dyDescent="0.3">
      <c r="D90" s="138"/>
      <c r="E90" s="139"/>
      <c r="F90" s="139"/>
      <c r="G90" s="139"/>
      <c r="H90" s="140"/>
      <c r="I90" s="141"/>
      <c r="J90" s="142"/>
      <c r="K90" s="141"/>
      <c r="L90" s="142"/>
      <c r="M90" s="141"/>
      <c r="N90" s="142"/>
      <c r="O90" s="141"/>
      <c r="P90" s="142"/>
      <c r="Q90" s="141"/>
      <c r="R90" s="142"/>
      <c r="S90" s="141"/>
      <c r="T90" s="142"/>
      <c r="U90" s="141"/>
      <c r="V90" s="142"/>
      <c r="W90" s="141"/>
      <c r="X90" s="142"/>
      <c r="Y90" s="141"/>
      <c r="Z90" s="142"/>
      <c r="AA90" s="141"/>
      <c r="AB90" s="142"/>
      <c r="AC90" s="141"/>
      <c r="AD90" s="142"/>
      <c r="AE90" s="141"/>
      <c r="AF90" s="142"/>
      <c r="AG90" s="141"/>
      <c r="AH90" s="142"/>
      <c r="AI90" s="141"/>
      <c r="AJ90" s="142"/>
      <c r="AK90" s="141"/>
      <c r="AL90" s="142"/>
      <c r="AM90" s="141"/>
      <c r="AN90" s="142"/>
      <c r="AO90" s="141"/>
      <c r="AP90" s="138"/>
      <c r="AQ90" s="141"/>
      <c r="AR90" s="138"/>
      <c r="AS90" s="141"/>
      <c r="AT90" s="138"/>
      <c r="AU90" s="141"/>
      <c r="AV90" s="138"/>
    </row>
    <row r="91" spans="4:48" s="143" customFormat="1" x14ac:dyDescent="0.3">
      <c r="D91" s="138"/>
      <c r="E91" s="139"/>
      <c r="F91" s="139"/>
      <c r="G91" s="139"/>
      <c r="H91" s="140"/>
      <c r="I91" s="141"/>
      <c r="J91" s="142"/>
      <c r="K91" s="141"/>
      <c r="L91" s="142"/>
      <c r="M91" s="141"/>
      <c r="N91" s="142"/>
      <c r="O91" s="141"/>
      <c r="P91" s="142"/>
      <c r="Q91" s="141"/>
      <c r="R91" s="142"/>
      <c r="S91" s="141"/>
      <c r="T91" s="142"/>
      <c r="U91" s="141"/>
      <c r="V91" s="142"/>
      <c r="W91" s="141"/>
      <c r="X91" s="142"/>
      <c r="Y91" s="141"/>
      <c r="Z91" s="142"/>
      <c r="AA91" s="141"/>
      <c r="AB91" s="142"/>
      <c r="AC91" s="141"/>
      <c r="AD91" s="142"/>
      <c r="AE91" s="141"/>
      <c r="AF91" s="142"/>
      <c r="AG91" s="141"/>
      <c r="AH91" s="142"/>
      <c r="AI91" s="141"/>
      <c r="AJ91" s="142"/>
      <c r="AK91" s="141"/>
      <c r="AL91" s="142"/>
      <c r="AM91" s="141"/>
      <c r="AN91" s="142"/>
      <c r="AO91" s="141"/>
      <c r="AP91" s="138"/>
      <c r="AQ91" s="141"/>
      <c r="AR91" s="138"/>
      <c r="AS91" s="141"/>
      <c r="AT91" s="138"/>
      <c r="AU91" s="141"/>
      <c r="AV91" s="138"/>
    </row>
    <row r="92" spans="4:48" s="143" customFormat="1" x14ac:dyDescent="0.3">
      <c r="D92" s="138"/>
      <c r="E92" s="139"/>
      <c r="F92" s="139"/>
      <c r="G92" s="139"/>
      <c r="H92" s="140"/>
      <c r="I92" s="141"/>
      <c r="J92" s="142"/>
      <c r="K92" s="141"/>
      <c r="L92" s="142"/>
      <c r="M92" s="141"/>
      <c r="N92" s="142"/>
      <c r="O92" s="141"/>
      <c r="P92" s="142"/>
      <c r="Q92" s="141"/>
      <c r="R92" s="142"/>
      <c r="S92" s="141"/>
      <c r="T92" s="142"/>
      <c r="U92" s="141"/>
      <c r="V92" s="142"/>
      <c r="W92" s="141"/>
      <c r="X92" s="142"/>
      <c r="Y92" s="141"/>
      <c r="Z92" s="142"/>
      <c r="AA92" s="141"/>
      <c r="AB92" s="142"/>
      <c r="AC92" s="141"/>
      <c r="AD92" s="142"/>
      <c r="AE92" s="141"/>
      <c r="AF92" s="142"/>
      <c r="AG92" s="141"/>
      <c r="AH92" s="142"/>
      <c r="AI92" s="141"/>
      <c r="AJ92" s="142"/>
      <c r="AK92" s="141"/>
      <c r="AL92" s="142"/>
      <c r="AM92" s="141"/>
      <c r="AN92" s="142"/>
      <c r="AO92" s="141"/>
      <c r="AP92" s="138"/>
      <c r="AQ92" s="141"/>
      <c r="AR92" s="138"/>
      <c r="AS92" s="141"/>
      <c r="AT92" s="138"/>
      <c r="AU92" s="141"/>
      <c r="AV92" s="138"/>
    </row>
  </sheetData>
  <mergeCells count="134">
    <mergeCell ref="Z5:AA5"/>
    <mergeCell ref="AJ5:AK5"/>
    <mergeCell ref="AT5:AU5"/>
    <mergeCell ref="AB5:AC5"/>
    <mergeCell ref="AD5:AE5"/>
    <mergeCell ref="AF5:AG5"/>
    <mergeCell ref="AF68:AG68"/>
    <mergeCell ref="AF69:AG69"/>
    <mergeCell ref="AH5:AI5"/>
    <mergeCell ref="AH68:AI68"/>
    <mergeCell ref="AH69:AI69"/>
    <mergeCell ref="AH70:AI70"/>
    <mergeCell ref="AL69:AM69"/>
    <mergeCell ref="AN69:AO69"/>
    <mergeCell ref="AP69:AQ69"/>
    <mergeCell ref="AR69:AS69"/>
    <mergeCell ref="AL70:AM70"/>
    <mergeCell ref="AN70:AO70"/>
    <mergeCell ref="AP70:AQ70"/>
    <mergeCell ref="AR70:AS70"/>
    <mergeCell ref="AL5:AM5"/>
    <mergeCell ref="AN5:AO5"/>
    <mergeCell ref="AP5:AQ5"/>
    <mergeCell ref="AR5:AS5"/>
    <mergeCell ref="AN72:AO72"/>
    <mergeCell ref="AP72:AQ72"/>
    <mergeCell ref="AR72:AS72"/>
    <mergeCell ref="AB69:AC69"/>
    <mergeCell ref="AB70:AC70"/>
    <mergeCell ref="AB71:AC71"/>
    <mergeCell ref="AJ68:AK68"/>
    <mergeCell ref="AT68:AU68"/>
    <mergeCell ref="R68:S68"/>
    <mergeCell ref="T68:U68"/>
    <mergeCell ref="V68:W68"/>
    <mergeCell ref="X68:Y68"/>
    <mergeCell ref="Z68:AA68"/>
    <mergeCell ref="AB68:AC68"/>
    <mergeCell ref="AL68:AM68"/>
    <mergeCell ref="AN68:AO68"/>
    <mergeCell ref="AP68:AQ68"/>
    <mergeCell ref="AR68:AS68"/>
    <mergeCell ref="AB72:AC72"/>
    <mergeCell ref="AD68:AE68"/>
    <mergeCell ref="AD69:AE69"/>
    <mergeCell ref="AD70:AE70"/>
    <mergeCell ref="AD71:AE71"/>
    <mergeCell ref="AD72:AE72"/>
    <mergeCell ref="H72:I72"/>
    <mergeCell ref="J72:K72"/>
    <mergeCell ref="L72:M72"/>
    <mergeCell ref="N72:O72"/>
    <mergeCell ref="H69:I69"/>
    <mergeCell ref="A72:G72"/>
    <mergeCell ref="AT72:AU72"/>
    <mergeCell ref="X69:Y69"/>
    <mergeCell ref="Z69:AA69"/>
    <mergeCell ref="AJ69:AK69"/>
    <mergeCell ref="AT69:AU69"/>
    <mergeCell ref="X70:Y70"/>
    <mergeCell ref="Z70:AA70"/>
    <mergeCell ref="AJ70:AK70"/>
    <mergeCell ref="AT70:AU70"/>
    <mergeCell ref="X71:Y71"/>
    <mergeCell ref="Z71:AA71"/>
    <mergeCell ref="AJ71:AK71"/>
    <mergeCell ref="AT71:AU71"/>
    <mergeCell ref="AL71:AM71"/>
    <mergeCell ref="AN71:AO71"/>
    <mergeCell ref="AP71:AQ71"/>
    <mergeCell ref="AR71:AS71"/>
    <mergeCell ref="AL72:AM72"/>
    <mergeCell ref="X72:Y72"/>
    <mergeCell ref="Z72:AA72"/>
    <mergeCell ref="AJ72:AK72"/>
    <mergeCell ref="P72:Q72"/>
    <mergeCell ref="R72:S72"/>
    <mergeCell ref="T72:U72"/>
    <mergeCell ref="V72:W72"/>
    <mergeCell ref="P69:Q69"/>
    <mergeCell ref="R69:S69"/>
    <mergeCell ref="T69:U69"/>
    <mergeCell ref="V69:W69"/>
    <mergeCell ref="P70:Q70"/>
    <mergeCell ref="R70:S70"/>
    <mergeCell ref="T70:U70"/>
    <mergeCell ref="V70:W70"/>
    <mergeCell ref="AF71:AG71"/>
    <mergeCell ref="AF72:AG72"/>
    <mergeCell ref="AH71:AI71"/>
    <mergeCell ref="AH72:AI72"/>
    <mergeCell ref="P71:Q71"/>
    <mergeCell ref="R71:S71"/>
    <mergeCell ref="T71:U71"/>
    <mergeCell ref="V71:W71"/>
    <mergeCell ref="AF70:AG70"/>
    <mergeCell ref="H71:I71"/>
    <mergeCell ref="J71:K71"/>
    <mergeCell ref="L71:M71"/>
    <mergeCell ref="N71:O71"/>
    <mergeCell ref="A69:G69"/>
    <mergeCell ref="A70:G70"/>
    <mergeCell ref="A71:G71"/>
    <mergeCell ref="J69:K69"/>
    <mergeCell ref="L69:M69"/>
    <mergeCell ref="N69:O69"/>
    <mergeCell ref="H70:I70"/>
    <mergeCell ref="J70:K70"/>
    <mergeCell ref="L70:M70"/>
    <mergeCell ref="N70:O70"/>
    <mergeCell ref="A5:A6"/>
    <mergeCell ref="B5:B6"/>
    <mergeCell ref="C5:C6"/>
    <mergeCell ref="D5:D6"/>
    <mergeCell ref="E5:E6"/>
    <mergeCell ref="F5:F6"/>
    <mergeCell ref="G5:G6"/>
    <mergeCell ref="A68:F68"/>
    <mergeCell ref="A1:AU1"/>
    <mergeCell ref="A3:AU3"/>
    <mergeCell ref="H68:I68"/>
    <mergeCell ref="J68:K68"/>
    <mergeCell ref="L68:M68"/>
    <mergeCell ref="N68:O68"/>
    <mergeCell ref="P68:Q68"/>
    <mergeCell ref="H5:I5"/>
    <mergeCell ref="J5:K5"/>
    <mergeCell ref="L5:M5"/>
    <mergeCell ref="N5:O5"/>
    <mergeCell ref="P5:Q5"/>
    <mergeCell ref="R5:S5"/>
    <mergeCell ref="T5:U5"/>
    <mergeCell ref="V5:W5"/>
    <mergeCell ref="X5:Y5"/>
  </mergeCells>
  <printOptions horizontalCentered="1"/>
  <pageMargins left="0.19685039370078741" right="0.19685039370078741" top="0.19685039370078741" bottom="0.19685039370078741" header="0" footer="0"/>
  <pageSetup paperSize="9" scale="3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BLOCO B e C - ETAPA PARCIAL</vt:lpstr>
      <vt:lpstr>'BLOCO B e C - ETAPA PARCIAL'!Area_de_impressao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</dc:creator>
  <cp:lastModifiedBy>ADM</cp:lastModifiedBy>
  <cp:lastPrinted>2017-10-18T13:09:47Z</cp:lastPrinted>
  <dcterms:created xsi:type="dcterms:W3CDTF">2017-09-01T12:34:01Z</dcterms:created>
  <dcterms:modified xsi:type="dcterms:W3CDTF">2017-10-18T16:09:56Z</dcterms:modified>
</cp:coreProperties>
</file>